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codeName="{4D1C537B-E38A-612A-F078-A93A15B4B7F4}"/>
  <workbookPr codeName="DieseArbeitsmappe" defaultThemeVersion="166925"/>
  <mc:AlternateContent xmlns:mc="http://schemas.openxmlformats.org/markup-compatibility/2006">
    <mc:Choice Requires="x15">
      <x15ac:absPath xmlns:x15ac="http://schemas.microsoft.com/office/spreadsheetml/2010/11/ac" url="https://d.docs.live.net/5d062766bde6a522/FCN/Tippspiele/EM 2021/"/>
    </mc:Choice>
  </mc:AlternateContent>
  <xr:revisionPtr revIDLastSave="130" documentId="8_{9E2A1014-5E0A-454B-9907-17846A08A3E7}" xr6:coauthVersionLast="47" xr6:coauthVersionMax="47" xr10:uidLastSave="{31EC4502-286A-4045-AF71-8E27F6C64288}"/>
  <bookViews>
    <workbookView xWindow="-96" yWindow="-96" windowWidth="23232" windowHeight="12552" xr2:uid="{27346B49-F935-456B-9E6A-615508DC63C7}"/>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1" l="1"/>
  <c r="L8" i="1"/>
  <c r="AR13" i="1"/>
  <c r="AV54" i="1"/>
  <c r="AT54" i="1"/>
  <c r="AX51" i="1"/>
  <c r="AX50" i="1"/>
  <c r="AX49" i="1"/>
  <c r="AP46" i="1"/>
  <c r="AX48" i="1"/>
  <c r="AP48" i="1"/>
  <c r="L48" i="1"/>
  <c r="G48" i="1"/>
  <c r="AX47" i="1"/>
  <c r="AP47" i="1"/>
  <c r="L47" i="1"/>
  <c r="E47" i="1"/>
  <c r="AX46" i="1"/>
  <c r="AP49" i="1"/>
  <c r="L46" i="1"/>
  <c r="E46" i="1"/>
  <c r="AX45" i="1"/>
  <c r="L45" i="1"/>
  <c r="G45" i="1"/>
  <c r="G43" i="1"/>
  <c r="AX44" i="1"/>
  <c r="L44" i="1"/>
  <c r="E44" i="1"/>
  <c r="E43" i="1"/>
  <c r="AX43" i="1"/>
  <c r="L43" i="1"/>
  <c r="AX42" i="1"/>
  <c r="AX41" i="1"/>
  <c r="L41" i="1"/>
  <c r="E41" i="1"/>
  <c r="AX40" i="1"/>
  <c r="L40" i="1"/>
  <c r="E40" i="1"/>
  <c r="AX39" i="1"/>
  <c r="L39" i="1"/>
  <c r="E39" i="1"/>
  <c r="G39" i="1"/>
  <c r="AX38" i="1"/>
  <c r="L38" i="1"/>
  <c r="G38" i="1"/>
  <c r="E38" i="1"/>
  <c r="AX37" i="1"/>
  <c r="AT37" i="1"/>
  <c r="AS37" i="1"/>
  <c r="AR37" i="1"/>
  <c r="AQ37" i="1"/>
  <c r="L37" i="1"/>
  <c r="G37" i="1"/>
  <c r="E37" i="1"/>
  <c r="G40" i="1"/>
  <c r="AT36" i="1"/>
  <c r="AT40" i="1" s="1"/>
  <c r="AS36" i="1"/>
  <c r="AS40" i="1" s="1"/>
  <c r="AR36" i="1"/>
  <c r="AR40" i="1" s="1"/>
  <c r="AQ36" i="1"/>
  <c r="AQ40" i="1" s="1"/>
  <c r="L36" i="1"/>
  <c r="G36" i="1"/>
  <c r="E36" i="1"/>
  <c r="AT35" i="1"/>
  <c r="AS35" i="1"/>
  <c r="AR35" i="1"/>
  <c r="AT34" i="1"/>
  <c r="AS34" i="1"/>
  <c r="AR34" i="1"/>
  <c r="AQ34" i="1"/>
  <c r="O39" i="1" s="1"/>
  <c r="X13" i="1" s="1"/>
  <c r="X46" i="1" s="1"/>
  <c r="AG8" i="1" s="1"/>
  <c r="L34" i="1"/>
  <c r="G34" i="1"/>
  <c r="E34" i="1"/>
  <c r="L33" i="1"/>
  <c r="G30" i="1"/>
  <c r="L32" i="1"/>
  <c r="G32" i="1"/>
  <c r="E30" i="1"/>
  <c r="AT31" i="1"/>
  <c r="AS31" i="1"/>
  <c r="AR31" i="1"/>
  <c r="AQ31" i="1"/>
  <c r="L31" i="1"/>
  <c r="G31" i="1"/>
  <c r="E31" i="1"/>
  <c r="AT30" i="1"/>
  <c r="AT41" i="1" s="1"/>
  <c r="AS30" i="1"/>
  <c r="AR30" i="1"/>
  <c r="AR41" i="1" s="1"/>
  <c r="AQ30" i="1"/>
  <c r="AQ41" i="1" s="1"/>
  <c r="L30" i="1"/>
  <c r="G33" i="1"/>
  <c r="AT29" i="1"/>
  <c r="AS29" i="1"/>
  <c r="AR29" i="1"/>
  <c r="AQ29" i="1"/>
  <c r="Q34" i="1" s="1"/>
  <c r="L29" i="1"/>
  <c r="G29" i="1"/>
  <c r="AT28" i="1"/>
  <c r="AS28" i="1"/>
  <c r="AR28" i="1"/>
  <c r="L27" i="1"/>
  <c r="G27" i="1"/>
  <c r="L26" i="1"/>
  <c r="E26" i="1"/>
  <c r="AT24" i="1"/>
  <c r="AS24" i="1"/>
  <c r="AR24" i="1"/>
  <c r="L25" i="1"/>
  <c r="G25" i="1"/>
  <c r="AT23" i="1"/>
  <c r="AS23" i="1"/>
  <c r="AR23" i="1"/>
  <c r="AQ23" i="1"/>
  <c r="L24" i="1"/>
  <c r="G24" i="1"/>
  <c r="E24" i="1"/>
  <c r="E27" i="1"/>
  <c r="AT25" i="1"/>
  <c r="AS25" i="1"/>
  <c r="AR25" i="1"/>
  <c r="AQ25" i="1"/>
  <c r="O34" i="1" s="1"/>
  <c r="Z13" i="1" s="1"/>
  <c r="L23" i="1"/>
  <c r="E23" i="1"/>
  <c r="AT22" i="1"/>
  <c r="AS22" i="1"/>
  <c r="AR22" i="1"/>
  <c r="L22" i="1"/>
  <c r="G22" i="1"/>
  <c r="E22" i="1"/>
  <c r="L20" i="1"/>
  <c r="AT19" i="1"/>
  <c r="AS19" i="1"/>
  <c r="AR19" i="1"/>
  <c r="AQ19" i="1"/>
  <c r="AN19" i="1"/>
  <c r="L19" i="1"/>
  <c r="E19" i="1"/>
  <c r="G17" i="1"/>
  <c r="AT18" i="1"/>
  <c r="AS18" i="1"/>
  <c r="AR18" i="1"/>
  <c r="AQ18" i="1"/>
  <c r="L18" i="1"/>
  <c r="G18" i="1"/>
  <c r="E18" i="1"/>
  <c r="G20" i="1"/>
  <c r="AT16" i="1"/>
  <c r="AS16" i="1"/>
  <c r="AR16" i="1"/>
  <c r="L17" i="1"/>
  <c r="E20" i="1"/>
  <c r="AT17" i="1"/>
  <c r="AS17" i="1"/>
  <c r="AR17" i="1"/>
  <c r="AQ17" i="1"/>
  <c r="O24" i="1" s="1"/>
  <c r="L16" i="1"/>
  <c r="G16" i="1"/>
  <c r="E16" i="1"/>
  <c r="G19" i="1"/>
  <c r="E15" i="1"/>
  <c r="AT12" i="1"/>
  <c r="AS12" i="1"/>
  <c r="AR12" i="1"/>
  <c r="AQ12" i="1"/>
  <c r="L13" i="1"/>
  <c r="E13" i="1"/>
  <c r="AT10" i="1"/>
  <c r="AS10" i="1"/>
  <c r="AR10" i="1"/>
  <c r="AQ10" i="1"/>
  <c r="L12" i="1"/>
  <c r="E12" i="1"/>
  <c r="AT13" i="1"/>
  <c r="AS13" i="1"/>
  <c r="L11" i="1"/>
  <c r="G11" i="1"/>
  <c r="E11" i="1"/>
  <c r="AQ7" i="1"/>
  <c r="AT11" i="1"/>
  <c r="AS11" i="1"/>
  <c r="AR11" i="1"/>
  <c r="AQ11" i="1"/>
  <c r="O29" i="1" s="1"/>
  <c r="X19" i="1" s="1"/>
  <c r="L10" i="1"/>
  <c r="G10" i="1"/>
  <c r="L9" i="1"/>
  <c r="G9" i="1"/>
  <c r="E9" i="1"/>
  <c r="AQ6" i="1"/>
  <c r="AQ42" i="1" s="1"/>
  <c r="G8" i="1"/>
  <c r="E8" i="1"/>
  <c r="AT7" i="1"/>
  <c r="AS7" i="1"/>
  <c r="AR7" i="1"/>
  <c r="AT6" i="1"/>
  <c r="AS6" i="1"/>
  <c r="AR6" i="1"/>
  <c r="AT5" i="1"/>
  <c r="AS5" i="1"/>
  <c r="AR5" i="1"/>
  <c r="AQ5" i="1"/>
  <c r="O14" i="1" s="1"/>
  <c r="X25" i="1" s="1"/>
  <c r="X52" i="1" s="1"/>
  <c r="AT4" i="1"/>
  <c r="AS4" i="1"/>
  <c r="AR4" i="1"/>
  <c r="AQ4" i="1"/>
  <c r="O19" i="1" s="1"/>
  <c r="Z19" i="1" s="1"/>
  <c r="Z46" i="1" s="1"/>
  <c r="AT42" i="1" l="1"/>
  <c r="AU19" i="1"/>
  <c r="AU11" i="1"/>
  <c r="AR42" i="1"/>
  <c r="AU23" i="1"/>
  <c r="AU28" i="1"/>
  <c r="AU30" i="1"/>
  <c r="AU41" i="1" s="1"/>
  <c r="AU5" i="1"/>
  <c r="AU12" i="1"/>
  <c r="AS44" i="1"/>
  <c r="AQ43" i="1"/>
  <c r="AQ46" i="1"/>
  <c r="AS49" i="1" s="1"/>
  <c r="AU25" i="1"/>
  <c r="AR43" i="1"/>
  <c r="AT45" i="1"/>
  <c r="AQ44" i="1"/>
  <c r="AU24" i="1"/>
  <c r="AU35" i="1"/>
  <c r="AS43" i="1"/>
  <c r="AT43" i="1"/>
  <c r="AR44" i="1"/>
  <c r="AT44" i="1"/>
  <c r="AR45" i="1"/>
  <c r="AU4" i="1"/>
  <c r="AU29" i="1"/>
  <c r="AU31" i="1"/>
  <c r="AU6" i="1"/>
  <c r="AU7" i="1"/>
  <c r="AU22" i="1"/>
  <c r="AS42" i="1"/>
  <c r="AU10" i="1"/>
  <c r="AU37" i="1"/>
  <c r="AU13" i="1"/>
  <c r="AU17" i="1"/>
  <c r="AU18" i="1"/>
  <c r="AU36" i="1"/>
  <c r="AU40" i="1" s="1"/>
  <c r="AS45" i="1"/>
  <c r="AU16" i="1"/>
  <c r="AU34" i="1"/>
  <c r="AS54" i="1"/>
  <c r="AG13" i="1"/>
  <c r="E10" i="1"/>
  <c r="AQ13" i="1"/>
  <c r="Q14" i="1" s="1"/>
  <c r="G23" i="1"/>
  <c r="AQ24" i="1"/>
  <c r="AQ45" i="1" s="1"/>
  <c r="AQ28" i="1"/>
  <c r="O49" i="1" s="1"/>
  <c r="X31" i="1" s="1"/>
  <c r="E32" i="1"/>
  <c r="G47" i="1"/>
  <c r="G13" i="1"/>
  <c r="G41" i="1"/>
  <c r="E45" i="1"/>
  <c r="G15" i="1"/>
  <c r="E17" i="1"/>
  <c r="E33" i="1"/>
  <c r="G44" i="1"/>
  <c r="G46" i="1"/>
  <c r="AQ22" i="1"/>
  <c r="O44" i="1" s="1"/>
  <c r="E29" i="1"/>
  <c r="AQ35" i="1"/>
  <c r="Q44" i="1" s="1"/>
  <c r="Z31" i="1" s="1"/>
  <c r="Z52" i="1" s="1"/>
  <c r="AI8" i="1" s="1"/>
  <c r="AQ54" i="1" s="1"/>
  <c r="E48" i="1"/>
  <c r="G12" i="1"/>
  <c r="AQ16" i="1"/>
  <c r="Q19" i="1" s="1"/>
  <c r="E25" i="1"/>
  <c r="G26" i="1"/>
  <c r="AS41" i="1"/>
  <c r="AU42" i="1" l="1"/>
  <c r="AU44" i="1"/>
  <c r="AU45" i="1"/>
  <c r="AU43" i="1"/>
  <c r="Q49" i="1"/>
  <c r="Q39" i="1"/>
  <c r="Q24" i="1"/>
  <c r="Z25" i="1" s="1"/>
  <c r="Q29" i="1"/>
  <c r="AS46" i="1"/>
  <c r="AS47" i="1"/>
  <c r="AS48" i="1"/>
</calcChain>
</file>

<file path=xl/sharedStrings.xml><?xml version="1.0" encoding="utf-8"?>
<sst xmlns="http://schemas.openxmlformats.org/spreadsheetml/2006/main" count="535" uniqueCount="172">
  <si>
    <t>3. Viertelfinal</t>
  </si>
  <si>
    <t>6.   Final</t>
  </si>
  <si>
    <t>Gruppenphase Ranglisten</t>
  </si>
  <si>
    <t>1. Gruppenspiele</t>
  </si>
  <si>
    <t>2. Achtelfinal</t>
  </si>
  <si>
    <t xml:space="preserve">Welche Mannschaften erreichen den Halbfinal. </t>
  </si>
  <si>
    <t>Welche Mannschaften erreicht den Final? 250 Punkte pro richtig gesetzte</t>
  </si>
  <si>
    <r>
      <t xml:space="preserve">Toto-Tip: </t>
    </r>
    <r>
      <rPr>
        <b/>
        <sz val="8"/>
        <rFont val="Arial"/>
        <family val="2"/>
      </rPr>
      <t>75</t>
    </r>
    <r>
      <rPr>
        <sz val="8"/>
        <rFont val="Arial"/>
        <family val="2"/>
      </rPr>
      <t xml:space="preserve"> Punkte pro richtigen Tip 1, x oder 2 plus </t>
    </r>
    <r>
      <rPr>
        <b/>
        <sz val="8"/>
        <rFont val="Arial"/>
        <family val="2"/>
      </rPr>
      <t>75</t>
    </r>
    <r>
      <rPr>
        <sz val="8"/>
        <rFont val="Arial"/>
        <family val="2"/>
      </rPr>
      <t xml:space="preserve"> Punkte für richtiges Resultat!</t>
    </r>
  </si>
  <si>
    <t>Welche zwei (oder drei) Mannschaften pro Gruppe er-</t>
  </si>
  <si>
    <r>
      <rPr>
        <b/>
        <sz val="8"/>
        <rFont val="Arial"/>
        <family val="2"/>
      </rPr>
      <t>150</t>
    </r>
    <r>
      <rPr>
        <sz val="8"/>
        <rFont val="Arial"/>
        <family val="2"/>
      </rPr>
      <t xml:space="preserve"> Punkte pro richtig gesetzte Mannschaft (nur an</t>
    </r>
  </si>
  <si>
    <t>Mannschaft (Reihenfolge egal). 75 Punkte für richtig getipptes Resultat!</t>
  </si>
  <si>
    <t>Rangliste Gruppe A</t>
  </si>
  <si>
    <t>Pte.</t>
  </si>
  <si>
    <t>+Tore</t>
  </si>
  <si>
    <t xml:space="preserve"> -Tore</t>
  </si>
  <si>
    <t>Diff.</t>
  </si>
  <si>
    <t>ABC</t>
  </si>
  <si>
    <t>(Maximalpunktzahl 2700+2700). Getipptes Resultat ins gelbe Feld hineinschreiben!</t>
  </si>
  <si>
    <r>
      <t xml:space="preserve">reichen den Achtelfinal? </t>
    </r>
    <r>
      <rPr>
        <b/>
        <sz val="8"/>
        <rFont val="Arial"/>
        <family val="2"/>
      </rPr>
      <t>100</t>
    </r>
    <r>
      <rPr>
        <sz val="8"/>
        <rFont val="Arial"/>
        <family val="2"/>
      </rPr>
      <t xml:space="preserve"> Punkte pro richtig gesetzte</t>
    </r>
  </si>
  <si>
    <t xml:space="preserve">richtiger Stelle gesetzte Mannschaften zählen). </t>
  </si>
  <si>
    <t>Maximalpunktzahl 500+75.</t>
  </si>
  <si>
    <t>Um die richtigen Achtelsfinalisten zu bekommen, drücke bitte den Kurzbefehl ctrl+q</t>
  </si>
  <si>
    <t>Mannschaft (Gruppenerster und Gruppenzweiter</t>
  </si>
  <si>
    <r>
      <rPr>
        <b/>
        <sz val="8"/>
        <rFont val="Arial"/>
        <family val="2"/>
      </rPr>
      <t>75</t>
    </r>
    <r>
      <rPr>
        <sz val="8"/>
        <rFont val="Arial"/>
        <family val="2"/>
      </rPr>
      <t xml:space="preserve"> Punkte für richtig getipptes Resultat!</t>
    </r>
  </si>
  <si>
    <t>Falls der "Makro"-Befehl nicht funktioniert, trage die 1/8-Finalisten von Hand ein</t>
  </si>
  <si>
    <t>müssen richtig getippt werden). Qualifizierte Gruppendritte</t>
  </si>
  <si>
    <t>Maximalpunktzahl 1200+600.</t>
  </si>
  <si>
    <t>Sieger</t>
  </si>
  <si>
    <t>(gelbe Felder)!</t>
  </si>
  <si>
    <t>werden automatisch eingetragen, wenn du ctrl+q drückst!</t>
  </si>
  <si>
    <r>
      <t xml:space="preserve">Achtung: </t>
    </r>
    <r>
      <rPr>
        <sz val="8"/>
        <rFont val="Arial"/>
        <family val="2"/>
      </rPr>
      <t>Achtelsfinal-Nummer beachten!</t>
    </r>
  </si>
  <si>
    <t>Nr.</t>
  </si>
  <si>
    <t>½-Final 1</t>
  </si>
  <si>
    <t>½-Final 2</t>
  </si>
  <si>
    <t>A</t>
  </si>
  <si>
    <t>12.6.</t>
  </si>
  <si>
    <t>21:00</t>
  </si>
  <si>
    <t>-</t>
  </si>
  <si>
    <t>:</t>
  </si>
  <si>
    <t xml:space="preserve">Wenn du das Resultat einträgst, ergeben sich </t>
  </si>
  <si>
    <t>13.6.</t>
  </si>
  <si>
    <t>15:00</t>
  </si>
  <si>
    <t>automatisch die richtigen Viertelfinalisten!</t>
  </si>
  <si>
    <t>Viertelfinal 1</t>
  </si>
  <si>
    <t>Rangliste Gruppe B</t>
  </si>
  <si>
    <t>17.6.</t>
  </si>
  <si>
    <t>18:00</t>
  </si>
  <si>
    <t>3.7./18:00</t>
  </si>
  <si>
    <t>Achtelfinal 1</t>
  </si>
  <si>
    <r>
      <t xml:space="preserve">Wer wird Weltmeister? </t>
    </r>
    <r>
      <rPr>
        <b/>
        <sz val="8"/>
        <rFont val="Arial"/>
        <family val="2"/>
      </rPr>
      <t>300</t>
    </r>
    <r>
      <rPr>
        <sz val="8"/>
        <rFont val="Arial"/>
        <family val="2"/>
      </rPr>
      <t xml:space="preserve"> Punkte für den richtigen Tipp. </t>
    </r>
  </si>
  <si>
    <t>21.6.</t>
  </si>
  <si>
    <t>Achtelfinal 6</t>
  </si>
  <si>
    <t>Achtelfinal 5</t>
  </si>
  <si>
    <t>2. Gruppe A</t>
  </si>
  <si>
    <t>2. Gruppe B</t>
  </si>
  <si>
    <t>B</t>
  </si>
  <si>
    <t>Viertelfinal 2</t>
  </si>
  <si>
    <t>8.   Joker-Tip</t>
  </si>
  <si>
    <t>Rangliste Gruppe C</t>
  </si>
  <si>
    <t>Achtelfinal 2</t>
  </si>
  <si>
    <t>3.7./21:00</t>
  </si>
  <si>
    <t>27.6./21:00</t>
  </si>
  <si>
    <t>Dieser Tip entscheidet bei gleicher Punktzahl mehrerer Teilnehmer/-innen.</t>
  </si>
  <si>
    <t>18.6.</t>
  </si>
  <si>
    <t>1. Gruppe A</t>
  </si>
  <si>
    <t>2. Gruppe C</t>
  </si>
  <si>
    <t>Achtelfinal 4</t>
  </si>
  <si>
    <t>22.6.</t>
  </si>
  <si>
    <t>9. Personalien</t>
  </si>
  <si>
    <t>Achtelfinal 3</t>
  </si>
  <si>
    <t>Viertelfinal 3</t>
  </si>
  <si>
    <t>Name/Vorname:</t>
  </si>
  <si>
    <t>Rangliste Gruppe D</t>
  </si>
  <si>
    <t>C</t>
  </si>
  <si>
    <t>14.6.</t>
  </si>
  <si>
    <t>28.6./18:00</t>
  </si>
  <si>
    <t>Adresse:</t>
  </si>
  <si>
    <t>1. Gruppe C</t>
  </si>
  <si>
    <t>3. Gruppe D/E/F</t>
  </si>
  <si>
    <t>PLZ/Ort:</t>
  </si>
  <si>
    <t>Telefon:</t>
  </si>
  <si>
    <t>e-mail:</t>
  </si>
  <si>
    <t>28.6./21:00</t>
  </si>
  <si>
    <t>Viertelfinal 4</t>
  </si>
  <si>
    <t>Rangliste Gruppe E</t>
  </si>
  <si>
    <t>1. Gruppe B</t>
  </si>
  <si>
    <t>3. Gruppe A/D/E/F</t>
  </si>
  <si>
    <t>D</t>
  </si>
  <si>
    <t>15.6.</t>
  </si>
  <si>
    <t>Achtelfinal 8</t>
  </si>
  <si>
    <t>Achtelfinal 7</t>
  </si>
  <si>
    <t>19.6.</t>
  </si>
  <si>
    <t>29.6./18:00</t>
  </si>
  <si>
    <t>23.6.</t>
  </si>
  <si>
    <t>2. Gruppe D</t>
  </si>
  <si>
    <t>2. Gruppe E</t>
  </si>
  <si>
    <t>Rangliste Gruppe F</t>
  </si>
  <si>
    <t>4. Halbfinal</t>
  </si>
  <si>
    <t>Third-placed teams</t>
  </si>
  <si>
    <t>1B</t>
  </si>
  <si>
    <t>1C</t>
  </si>
  <si>
    <t>1E</t>
  </si>
  <si>
    <t>1F</t>
  </si>
  <si>
    <t>E</t>
  </si>
  <si>
    <t>200 Punkte pro richtig gesetzte Mannschaft (nur an</t>
  </si>
  <si>
    <t>qualify from groups</t>
  </si>
  <si>
    <t>vs</t>
  </si>
  <si>
    <t>29.6./21:00</t>
  </si>
  <si>
    <t>3A</t>
  </si>
  <si>
    <t>3D</t>
  </si>
  <si>
    <t>3B</t>
  </si>
  <si>
    <t>3C</t>
  </si>
  <si>
    <t>1. Gruppe F</t>
  </si>
  <si>
    <t>3. Gruppe A/B/C</t>
  </si>
  <si>
    <t>75 Punkte für richtig getipptes Resultat!</t>
  </si>
  <si>
    <t>3E</t>
  </si>
  <si>
    <t>Maximalpunktzahl 800+300.</t>
  </si>
  <si>
    <t>Rangliste Gruppendritte</t>
  </si>
  <si>
    <t>F</t>
  </si>
  <si>
    <t>3F</t>
  </si>
  <si>
    <r>
      <t xml:space="preserve">Achtung: </t>
    </r>
    <r>
      <rPr>
        <sz val="8"/>
        <rFont val="Arial"/>
        <family val="2"/>
      </rPr>
      <t xml:space="preserve">Viertelsfinals-Nummern beachten! </t>
    </r>
  </si>
  <si>
    <t>16.6.</t>
  </si>
  <si>
    <t>1. Gruppe D</t>
  </si>
  <si>
    <t>2. Gruppe F</t>
  </si>
  <si>
    <t>7.7./21:00</t>
  </si>
  <si>
    <t>20.6.</t>
  </si>
  <si>
    <t>¼-Final 1</t>
  </si>
  <si>
    <t>¼-Final 2</t>
  </si>
  <si>
    <t>1. Gruppe E</t>
  </si>
  <si>
    <t>3. Gruppe A/B/C/D</t>
  </si>
  <si>
    <t>¼-Final 3</t>
  </si>
  <si>
    <t>¼-Final 4</t>
  </si>
  <si>
    <t>Umgekehrte Finals:</t>
  </si>
  <si>
    <t>Final:</t>
  </si>
  <si>
    <t xml:space="preserve"> -</t>
  </si>
  <si>
    <t>Türkei</t>
  </si>
  <si>
    <t>Italien</t>
  </si>
  <si>
    <t>Wales</t>
  </si>
  <si>
    <t>Schweiz</t>
  </si>
  <si>
    <t>Dänemark</t>
  </si>
  <si>
    <t>Finnland</t>
  </si>
  <si>
    <t>Belgien</t>
  </si>
  <si>
    <t>Russland</t>
  </si>
  <si>
    <t>Holland</t>
  </si>
  <si>
    <t>Ukraine</t>
  </si>
  <si>
    <t>Österreich</t>
  </si>
  <si>
    <t>Nordmazedonien</t>
  </si>
  <si>
    <t>England</t>
  </si>
  <si>
    <t>Kroatien</t>
  </si>
  <si>
    <t>Schottland</t>
  </si>
  <si>
    <t>Tschechien</t>
  </si>
  <si>
    <t>Spanien</t>
  </si>
  <si>
    <t>Schweden</t>
  </si>
  <si>
    <t>Polen</t>
  </si>
  <si>
    <t>Slowakei</t>
  </si>
  <si>
    <t>Ungarn</t>
  </si>
  <si>
    <t>Portugal</t>
  </si>
  <si>
    <t>Frankreich</t>
  </si>
  <si>
    <t>Deutschland</t>
  </si>
  <si>
    <t>11.7./21:00</t>
  </si>
  <si>
    <t>SORTIEREN mit "ctrl+q"</t>
  </si>
  <si>
    <t>E U R O P A M E I S T E R     2 0 2 1</t>
  </si>
  <si>
    <t>Wie viele Tore werden total an der EM 2021 erzielt (inkl. Penaltyschiessen)?</t>
  </si>
  <si>
    <t>7.   Europameister</t>
  </si>
  <si>
    <t>11.6.</t>
  </si>
  <si>
    <t>26.6./18:00</t>
  </si>
  <si>
    <t>26.6./21:00</t>
  </si>
  <si>
    <t>27.6./18:00</t>
  </si>
  <si>
    <t>2.7./18:00</t>
  </si>
  <si>
    <t>2.7./21:00</t>
  </si>
  <si>
    <t>6.7./21:00</t>
  </si>
  <si>
    <t>sturzi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</si>
</sst>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name val="Arial"/>
      <family val="2"/>
    </font>
    <font>
      <sz val="10"/>
      <name val="Arial"/>
      <family val="2"/>
    </font>
    <font>
      <sz val="8"/>
      <name val="Arial"/>
      <family val="2"/>
    </font>
    <font>
      <b/>
      <sz val="12"/>
      <name val="Arial"/>
      <family val="2"/>
    </font>
    <font>
      <sz val="6"/>
      <name val="Arial"/>
      <family val="2"/>
    </font>
    <font>
      <b/>
      <sz val="8"/>
      <name val="Arial"/>
      <family val="2"/>
    </font>
    <font>
      <sz val="10"/>
      <color indexed="9"/>
      <name val="Arial"/>
      <family val="2"/>
    </font>
    <font>
      <b/>
      <sz val="18"/>
      <color rgb="FFFF0000"/>
      <name val="Arial"/>
      <family val="2"/>
    </font>
    <font>
      <b/>
      <sz val="20"/>
      <name val="Arial"/>
      <family val="2"/>
    </font>
    <font>
      <b/>
      <sz val="6"/>
      <name val="Arial"/>
      <family val="2"/>
    </font>
    <font>
      <sz val="7"/>
      <name val="Arial"/>
      <family val="2"/>
    </font>
    <font>
      <b/>
      <sz val="9"/>
      <name val="Arial"/>
      <family val="2"/>
    </font>
    <font>
      <b/>
      <sz val="8.5"/>
      <name val="Arial"/>
      <family val="2"/>
    </font>
    <font>
      <sz val="8.5"/>
      <name val="Arial"/>
      <family val="2"/>
    </font>
    <font>
      <sz val="10"/>
      <color theme="0"/>
      <name val="Arial"/>
      <family val="2"/>
    </font>
    <font>
      <sz val="10"/>
      <color theme="1"/>
      <name val="Arial"/>
      <family val="2"/>
    </font>
    <font>
      <sz val="10"/>
      <color rgb="FFFFFF00"/>
      <name val="Arial"/>
      <family val="2"/>
    </font>
    <font>
      <u/>
      <sz val="11"/>
      <color theme="10"/>
      <name val="Calibri"/>
      <family val="2"/>
      <scheme val="minor"/>
    </font>
    <font>
      <b/>
      <sz val="8"/>
      <name val="Arial"/>
      <family val="2"/>
      <charset val="1"/>
    </font>
    <font>
      <b/>
      <sz val="6"/>
      <name val="Arial"/>
      <family val="2"/>
      <charset val="1"/>
    </font>
  </fonts>
  <fills count="1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6"/>
        <bgColor indexed="64"/>
      </patternFill>
    </fill>
    <fill>
      <patternFill patternType="solid">
        <fgColor indexed="52"/>
        <bgColor indexed="64"/>
      </patternFill>
    </fill>
    <fill>
      <patternFill patternType="solid">
        <fgColor rgb="FF00B050"/>
        <bgColor indexed="64"/>
      </patternFill>
    </fill>
    <fill>
      <patternFill patternType="solid">
        <fgColor rgb="FF002060"/>
        <bgColor indexed="64"/>
      </patternFill>
    </fill>
    <fill>
      <patternFill patternType="solid">
        <fgColor rgb="FFFF0000"/>
        <bgColor indexed="64"/>
      </patternFill>
    </fill>
    <fill>
      <patternFill patternType="solid">
        <fgColor theme="1"/>
        <bgColor indexed="64"/>
      </patternFill>
    </fill>
    <fill>
      <patternFill patternType="solid">
        <fgColor rgb="FFFFFF99"/>
        <bgColor rgb="FFFFFFCC"/>
      </patternFill>
    </fill>
    <fill>
      <patternFill patternType="solid">
        <fgColor rgb="FFFFFFFF"/>
        <bgColor rgb="FFFFFFCC"/>
      </patternFill>
    </fill>
  </fills>
  <borders count="24">
    <border>
      <left/>
      <right/>
      <top/>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9"/>
      </left>
      <right/>
      <top style="medium">
        <color indexed="64"/>
      </top>
      <bottom style="medium">
        <color indexed="64"/>
      </bottom>
      <diagonal/>
    </border>
    <border>
      <left style="medium">
        <color indexed="9"/>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9"/>
      </bottom>
      <diagonal/>
    </border>
    <border>
      <left/>
      <right style="thin">
        <color indexed="9"/>
      </right>
      <top/>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81">
    <xf numFmtId="0" fontId="0" fillId="0" borderId="0" xfId="0"/>
    <xf numFmtId="0" fontId="0" fillId="2" borderId="0" xfId="0" applyFill="1"/>
    <xf numFmtId="0" fontId="1" fillId="2" borderId="0" xfId="0" applyFont="1" applyFill="1"/>
    <xf numFmtId="0" fontId="1" fillId="2" borderId="0" xfId="0" applyFont="1" applyFill="1" applyAlignment="1">
      <alignment horizontal="center" vertical="center"/>
    </xf>
    <xf numFmtId="49" fontId="1" fillId="2" borderId="0" xfId="0" applyNumberFormat="1"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2" fillId="2" borderId="0" xfId="0" applyFont="1" applyFill="1"/>
    <xf numFmtId="0" fontId="1" fillId="2" borderId="0" xfId="0" applyFont="1" applyFill="1" applyAlignment="1">
      <alignment vertical="center"/>
    </xf>
    <xf numFmtId="0" fontId="3" fillId="0" borderId="0" xfId="0" applyFont="1"/>
    <xf numFmtId="0" fontId="0" fillId="2" borderId="0" xfId="0" applyFill="1" applyAlignment="1">
      <alignment vertical="center"/>
    </xf>
    <xf numFmtId="0" fontId="4" fillId="2" borderId="0" xfId="0" applyFont="1" applyFill="1" applyAlignment="1">
      <alignment vertical="center"/>
    </xf>
    <xf numFmtId="0" fontId="4" fillId="2" borderId="0" xfId="0" applyFont="1" applyFill="1" applyAlignment="1">
      <alignment horizontal="justify" vertical="center" wrapText="1"/>
    </xf>
    <xf numFmtId="0" fontId="0" fillId="2" borderId="0" xfId="0" applyFill="1" applyAlignment="1">
      <alignment horizontal="center"/>
    </xf>
    <xf numFmtId="0" fontId="4" fillId="2" borderId="0" xfId="0" applyFont="1" applyFill="1"/>
    <xf numFmtId="0" fontId="3" fillId="0" borderId="1" xfId="0" applyFont="1" applyBorder="1"/>
    <xf numFmtId="0" fontId="5"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justify" vertical="center" wrapText="1"/>
    </xf>
    <xf numFmtId="0" fontId="3" fillId="2" borderId="0" xfId="0" applyFont="1" applyFill="1"/>
    <xf numFmtId="0" fontId="3" fillId="0" borderId="0" xfId="0" applyFont="1" applyAlignment="1">
      <alignment horizontal="center" textRotation="90" wrapText="1"/>
    </xf>
    <xf numFmtId="0" fontId="3" fillId="2" borderId="0" xfId="0" applyFont="1" applyFill="1" applyAlignment="1">
      <alignment vertical="center"/>
    </xf>
    <xf numFmtId="0" fontId="7" fillId="3" borderId="0" xfId="0" applyFont="1" applyFill="1"/>
    <xf numFmtId="0" fontId="7" fillId="3" borderId="0" xfId="0" applyFont="1" applyFill="1" applyAlignment="1">
      <alignment horizontal="center"/>
    </xf>
    <xf numFmtId="0" fontId="7" fillId="3" borderId="0" xfId="0" applyFont="1" applyFill="1" applyAlignment="1">
      <alignment horizontal="right"/>
    </xf>
    <xf numFmtId="49" fontId="7" fillId="3" borderId="0" xfId="0" applyNumberFormat="1" applyFont="1" applyFill="1" applyAlignment="1">
      <alignment horizontal="right"/>
    </xf>
    <xf numFmtId="0" fontId="3" fillId="0" borderId="2" xfId="0" applyFont="1" applyBorder="1" applyAlignment="1">
      <alignment horizontal="center" textRotation="90"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center" vertical="center"/>
    </xf>
    <xf numFmtId="49" fontId="3" fillId="2" borderId="0" xfId="0" applyNumberFormat="1" applyFont="1" applyFill="1" applyAlignment="1">
      <alignment vertical="center"/>
    </xf>
    <xf numFmtId="1" fontId="2" fillId="4" borderId="3" xfId="0" applyNumberFormat="1" applyFont="1" applyFill="1" applyBorder="1" applyAlignment="1">
      <alignment horizontal="right"/>
    </xf>
    <xf numFmtId="0" fontId="8" fillId="2" borderId="0" xfId="0" applyFont="1" applyFill="1" applyAlignment="1">
      <alignment vertical="center"/>
    </xf>
    <xf numFmtId="0" fontId="6" fillId="2" borderId="0" xfId="0" applyFont="1" applyFill="1" applyAlignment="1">
      <alignment horizontal="lef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1" fillId="2" borderId="6" xfId="0" applyFont="1" applyFill="1" applyBorder="1" applyAlignment="1">
      <alignment horizontal="center"/>
    </xf>
    <xf numFmtId="0" fontId="3" fillId="2" borderId="3" xfId="0" applyFont="1" applyFill="1" applyBorder="1" applyAlignment="1">
      <alignment horizontal="center" vertical="center"/>
    </xf>
    <xf numFmtId="49" fontId="3" fillId="2" borderId="3" xfId="0" applyNumberFormat="1" applyFont="1" applyFill="1" applyBorder="1" applyAlignment="1">
      <alignment vertical="center"/>
    </xf>
    <xf numFmtId="49" fontId="3" fillId="2" borderId="3" xfId="0" applyNumberFormat="1" applyFont="1" applyFill="1" applyBorder="1" applyAlignment="1">
      <alignment horizontal="center" vertical="center"/>
    </xf>
    <xf numFmtId="0" fontId="3" fillId="2" borderId="3" xfId="0" applyFont="1" applyFill="1" applyBorder="1"/>
    <xf numFmtId="0" fontId="3" fillId="2" borderId="3" xfId="0" applyFont="1" applyFill="1" applyBorder="1" applyAlignment="1">
      <alignment horizontal="center"/>
    </xf>
    <xf numFmtId="0" fontId="3" fillId="0" borderId="0" xfId="0" applyFont="1" applyAlignment="1">
      <alignment vertical="center" wrapText="1"/>
    </xf>
    <xf numFmtId="0" fontId="6" fillId="2" borderId="5" xfId="0" applyFont="1" applyFill="1" applyBorder="1" applyAlignment="1">
      <alignment horizontal="center" vertical="center" wrapText="1"/>
    </xf>
    <xf numFmtId="0" fontId="3" fillId="0" borderId="5" xfId="0" applyFont="1" applyBorder="1" applyAlignment="1">
      <alignment vertical="center" wrapText="1"/>
    </xf>
    <xf numFmtId="49" fontId="3" fillId="2" borderId="7" xfId="0" applyNumberFormat="1" applyFont="1" applyFill="1" applyBorder="1" applyAlignment="1">
      <alignment horizontal="center" vertical="center"/>
    </xf>
    <xf numFmtId="0" fontId="6" fillId="5" borderId="3"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6" fillId="5" borderId="3" xfId="0" applyFont="1" applyFill="1" applyBorder="1" applyAlignment="1" applyProtection="1">
      <alignment vertical="center" wrapText="1"/>
      <protection locked="0"/>
    </xf>
    <xf numFmtId="0" fontId="7" fillId="6" borderId="0" xfId="0" applyFont="1" applyFill="1"/>
    <xf numFmtId="0" fontId="1" fillId="2" borderId="7" xfId="0" applyFont="1" applyFill="1" applyBorder="1" applyAlignment="1">
      <alignment horizontal="center"/>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2" fillId="7" borderId="3" xfId="0" applyFont="1" applyFill="1" applyBorder="1"/>
    <xf numFmtId="1" fontId="2" fillId="7" borderId="3" xfId="0" applyNumberFormat="1" applyFont="1" applyFill="1" applyBorder="1" applyAlignment="1">
      <alignment horizontal="right"/>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1" xfId="0" applyFont="1" applyFill="1" applyBorder="1" applyAlignment="1">
      <alignment horizont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2" fillId="7" borderId="3" xfId="0" applyFont="1" applyFill="1" applyBorder="1" applyAlignment="1">
      <alignment horizontal="center"/>
    </xf>
    <xf numFmtId="0" fontId="10" fillId="2" borderId="0" xfId="0" applyFont="1" applyFill="1" applyAlignment="1">
      <alignment horizontal="center"/>
    </xf>
    <xf numFmtId="0" fontId="10" fillId="2" borderId="0" xfId="0" applyFont="1" applyFill="1" applyAlignment="1">
      <alignment horizontal="center" vertical="center"/>
    </xf>
    <xf numFmtId="49" fontId="10"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0" fontId="5" fillId="2" borderId="0" xfId="0" applyFont="1" applyFill="1"/>
    <xf numFmtId="0" fontId="5" fillId="0" borderId="0" xfId="0" applyFont="1" applyAlignment="1">
      <alignment horizontal="center"/>
    </xf>
    <xf numFmtId="0" fontId="6" fillId="2" borderId="8"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3" fillId="2" borderId="0" xfId="0" applyFont="1" applyFill="1" applyAlignment="1">
      <alignment vertical="top" wrapText="1"/>
    </xf>
    <xf numFmtId="0" fontId="2" fillId="8" borderId="3" xfId="0" applyFont="1" applyFill="1" applyBorder="1" applyAlignment="1">
      <alignment horizontal="center"/>
    </xf>
    <xf numFmtId="0" fontId="2" fillId="8" borderId="3" xfId="0" applyFont="1" applyFill="1" applyBorder="1"/>
    <xf numFmtId="1" fontId="2" fillId="8" borderId="3" xfId="0" applyNumberFormat="1" applyFont="1" applyFill="1" applyBorder="1" applyAlignment="1">
      <alignment horizontal="right"/>
    </xf>
    <xf numFmtId="0" fontId="3" fillId="0" borderId="3" xfId="0" applyFont="1" applyBorder="1" applyAlignment="1">
      <alignment vertical="center" wrapText="1"/>
    </xf>
    <xf numFmtId="0" fontId="0" fillId="2" borderId="0" xfId="0" applyFill="1" applyAlignment="1">
      <alignment horizontal="right" vertical="center"/>
    </xf>
    <xf numFmtId="0" fontId="5" fillId="2" borderId="0" xfId="0" applyFont="1" applyFill="1" applyAlignment="1">
      <alignment horizontal="center"/>
    </xf>
    <xf numFmtId="0" fontId="11" fillId="2" borderId="3" xfId="0" applyFont="1" applyFill="1" applyBorder="1" applyAlignment="1">
      <alignment horizontal="center" vertical="center"/>
    </xf>
    <xf numFmtId="0" fontId="2" fillId="9" borderId="3" xfId="0" applyFont="1" applyFill="1" applyBorder="1" applyAlignment="1">
      <alignment horizontal="center"/>
    </xf>
    <xf numFmtId="0" fontId="2" fillId="9" borderId="3" xfId="0" applyFont="1" applyFill="1" applyBorder="1"/>
    <xf numFmtId="1" fontId="2" fillId="9" borderId="3" xfId="0" applyNumberFormat="1" applyFont="1" applyFill="1" applyBorder="1" applyAlignment="1">
      <alignment horizontal="right"/>
    </xf>
    <xf numFmtId="0" fontId="2" fillId="9" borderId="3" xfId="0" applyFont="1" applyFill="1" applyBorder="1" applyAlignment="1">
      <alignment horizontal="right"/>
    </xf>
    <xf numFmtId="0" fontId="12" fillId="2" borderId="7" xfId="0" applyFont="1" applyFill="1" applyBorder="1" applyAlignment="1">
      <alignment horizontal="center"/>
    </xf>
    <xf numFmtId="0" fontId="7" fillId="6" borderId="0" xfId="0" applyFont="1" applyFill="1" applyAlignment="1">
      <alignment horizontal="left"/>
    </xf>
    <xf numFmtId="14" fontId="6" fillId="2" borderId="3" xfId="0" applyNumberFormat="1" applyFont="1" applyFill="1" applyBorder="1" applyAlignment="1">
      <alignment horizontal="center" vertical="center" wrapText="1"/>
    </xf>
    <xf numFmtId="0" fontId="2" fillId="10" borderId="3" xfId="0" applyFont="1" applyFill="1" applyBorder="1" applyAlignment="1">
      <alignment horizontal="center"/>
    </xf>
    <xf numFmtId="0" fontId="2" fillId="10" borderId="3" xfId="0" applyFont="1" applyFill="1" applyBorder="1" applyAlignment="1">
      <alignment horizontal="left"/>
    </xf>
    <xf numFmtId="1" fontId="2" fillId="10" borderId="3" xfId="0" applyNumberFormat="1" applyFont="1" applyFill="1" applyBorder="1" applyAlignment="1">
      <alignment horizontal="right"/>
    </xf>
    <xf numFmtId="0" fontId="3" fillId="0" borderId="0" xfId="0" applyFont="1" applyAlignment="1">
      <alignment vertical="top" wrapText="1"/>
    </xf>
    <xf numFmtId="0" fontId="2" fillId="6" borderId="0" xfId="0" applyFont="1" applyFill="1"/>
    <xf numFmtId="1" fontId="2" fillId="11" borderId="3" xfId="0" applyNumberFormat="1" applyFont="1" applyFill="1" applyBorder="1" applyAlignment="1">
      <alignment horizontal="right"/>
    </xf>
    <xf numFmtId="0" fontId="10" fillId="2" borderId="0" xfId="0" applyFont="1" applyFill="1"/>
    <xf numFmtId="49" fontId="10" fillId="2" borderId="0" xfId="0" applyNumberFormat="1" applyFont="1" applyFill="1" applyAlignment="1">
      <alignment vertical="center"/>
    </xf>
    <xf numFmtId="0" fontId="5" fillId="0" borderId="0" xfId="0" applyFont="1"/>
    <xf numFmtId="0" fontId="10" fillId="2" borderId="0" xfId="0" applyFont="1" applyFill="1" applyAlignment="1">
      <alignment vertical="center"/>
    </xf>
    <xf numFmtId="0" fontId="13" fillId="0" borderId="3" xfId="0" applyFont="1" applyBorder="1" applyAlignment="1">
      <alignment horizontal="center" vertical="center" wrapText="1"/>
    </xf>
    <xf numFmtId="0" fontId="2" fillId="11" borderId="3" xfId="0" applyFont="1" applyFill="1" applyBorder="1"/>
    <xf numFmtId="0" fontId="2" fillId="11" borderId="3" xfId="0" applyFont="1" applyFill="1" applyBorder="1" applyAlignment="1">
      <alignment horizontal="center"/>
    </xf>
    <xf numFmtId="0" fontId="13" fillId="0" borderId="3" xfId="0" applyFont="1" applyBorder="1" applyAlignment="1">
      <alignment vertical="center" wrapText="1"/>
    </xf>
    <xf numFmtId="0" fontId="14" fillId="0" borderId="3" xfId="0" applyFont="1" applyBorder="1" applyAlignment="1">
      <alignment vertical="center" wrapText="1"/>
    </xf>
    <xf numFmtId="0" fontId="15" fillId="12" borderId="3" xfId="0" applyFont="1" applyFill="1" applyBorder="1" applyAlignment="1">
      <alignment horizontal="center"/>
    </xf>
    <xf numFmtId="0" fontId="15" fillId="13" borderId="3" xfId="0" applyFont="1" applyFill="1" applyBorder="1" applyAlignment="1">
      <alignment horizontal="center"/>
    </xf>
    <xf numFmtId="0" fontId="15" fillId="13" borderId="3" xfId="0" applyFont="1" applyFill="1" applyBorder="1" applyAlignment="1">
      <alignment horizontal="left"/>
    </xf>
    <xf numFmtId="1" fontId="15" fillId="13" borderId="3" xfId="0" applyNumberFormat="1" applyFont="1" applyFill="1" applyBorder="1" applyAlignment="1">
      <alignment horizontal="right"/>
    </xf>
    <xf numFmtId="0" fontId="15" fillId="14" borderId="3" xfId="0" applyFont="1" applyFill="1" applyBorder="1" applyAlignment="1">
      <alignment horizontal="center"/>
    </xf>
    <xf numFmtId="49" fontId="3" fillId="0" borderId="18" xfId="0" applyNumberFormat="1" applyFont="1" applyBorder="1" applyAlignment="1">
      <alignment horizontal="center" vertical="center"/>
    </xf>
    <xf numFmtId="0" fontId="6" fillId="2" borderId="10" xfId="0" applyFont="1" applyFill="1" applyBorder="1" applyAlignment="1">
      <alignment horizontal="center" vertical="center" wrapText="1"/>
    </xf>
    <xf numFmtId="0" fontId="1" fillId="2" borderId="3" xfId="0" applyFont="1" applyFill="1" applyBorder="1"/>
    <xf numFmtId="0" fontId="2" fillId="2" borderId="3" xfId="0" applyFont="1" applyFill="1" applyBorder="1"/>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0" xfId="0" applyFont="1" applyAlignment="1">
      <alignment vertical="center" wrapText="1"/>
    </xf>
    <xf numFmtId="0" fontId="6" fillId="0" borderId="21" xfId="0" applyFont="1" applyBorder="1" applyAlignment="1">
      <alignment vertical="center" wrapText="1"/>
    </xf>
    <xf numFmtId="0" fontId="3" fillId="0" borderId="22" xfId="0" applyFont="1" applyBorder="1" applyAlignment="1">
      <alignment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3" xfId="0" applyFont="1" applyBorder="1"/>
    <xf numFmtId="0" fontId="3" fillId="0" borderId="1" xfId="0" applyFont="1" applyBorder="1" applyAlignment="1">
      <alignment vertical="center" wrapText="1"/>
    </xf>
    <xf numFmtId="0" fontId="3" fillId="0" borderId="20" xfId="0" applyFont="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horizontal="center" vertical="center" wrapText="1"/>
    </xf>
    <xf numFmtId="49" fontId="3" fillId="0" borderId="0" xfId="0" applyNumberFormat="1" applyFont="1" applyAlignment="1">
      <alignment horizontal="center" vertical="center"/>
    </xf>
    <xf numFmtId="0" fontId="6" fillId="2" borderId="23" xfId="0" applyFont="1" applyFill="1" applyBorder="1" applyAlignment="1">
      <alignment horizontal="center" vertical="center" wrapText="1"/>
    </xf>
    <xf numFmtId="0" fontId="16" fillId="2" borderId="0" xfId="0" applyFont="1" applyFill="1"/>
    <xf numFmtId="0" fontId="16" fillId="4" borderId="3" xfId="0" applyFont="1" applyFill="1" applyBorder="1" applyAlignment="1">
      <alignment horizontal="center"/>
    </xf>
    <xf numFmtId="0" fontId="16" fillId="4" borderId="3" xfId="0" applyFont="1" applyFill="1" applyBorder="1" applyAlignment="1">
      <alignment horizontal="left"/>
    </xf>
    <xf numFmtId="1" fontId="16" fillId="4" borderId="3" xfId="0" applyNumberFormat="1" applyFont="1" applyFill="1" applyBorder="1" applyAlignment="1">
      <alignment horizontal="right"/>
    </xf>
    <xf numFmtId="0" fontId="16" fillId="6" borderId="0" xfId="0" applyFont="1" applyFill="1"/>
    <xf numFmtId="0" fontId="16" fillId="7" borderId="3" xfId="0" applyFont="1" applyFill="1" applyBorder="1" applyAlignment="1">
      <alignment horizontal="center"/>
    </xf>
    <xf numFmtId="0" fontId="16" fillId="7" borderId="3" xfId="0" applyFont="1" applyFill="1" applyBorder="1"/>
    <xf numFmtId="1" fontId="16" fillId="7" borderId="3" xfId="0" applyNumberFormat="1" applyFont="1" applyFill="1" applyBorder="1" applyAlignment="1">
      <alignment horizontal="right"/>
    </xf>
    <xf numFmtId="0" fontId="16" fillId="8" borderId="3" xfId="0" applyFont="1" applyFill="1" applyBorder="1" applyAlignment="1">
      <alignment horizontal="center"/>
    </xf>
    <xf numFmtId="0" fontId="16" fillId="8" borderId="3" xfId="0" applyFont="1" applyFill="1" applyBorder="1"/>
    <xf numFmtId="1" fontId="16" fillId="8" borderId="3" xfId="0" applyNumberFormat="1" applyFont="1" applyFill="1" applyBorder="1" applyAlignment="1">
      <alignment horizontal="right"/>
    </xf>
    <xf numFmtId="0" fontId="16" fillId="9" borderId="3" xfId="0" applyFont="1" applyFill="1" applyBorder="1" applyAlignment="1">
      <alignment horizontal="center"/>
    </xf>
    <xf numFmtId="0" fontId="16" fillId="9" borderId="3" xfId="0" applyFont="1" applyFill="1" applyBorder="1"/>
    <xf numFmtId="1" fontId="16" fillId="9" borderId="3" xfId="0" applyNumberFormat="1" applyFont="1" applyFill="1" applyBorder="1" applyAlignment="1">
      <alignment horizontal="right"/>
    </xf>
    <xf numFmtId="0" fontId="16" fillId="9" borderId="3" xfId="0" applyFont="1" applyFill="1" applyBorder="1" applyAlignment="1">
      <alignment horizontal="right"/>
    </xf>
    <xf numFmtId="0" fontId="16" fillId="6" borderId="0" xfId="0" applyFont="1" applyFill="1" applyAlignment="1">
      <alignment horizontal="right"/>
    </xf>
    <xf numFmtId="0" fontId="16" fillId="10" borderId="3" xfId="0" applyFont="1" applyFill="1" applyBorder="1" applyAlignment="1">
      <alignment horizontal="center"/>
    </xf>
    <xf numFmtId="0" fontId="16" fillId="10" borderId="3" xfId="0" applyFont="1" applyFill="1" applyBorder="1" applyAlignment="1">
      <alignment horizontal="left"/>
    </xf>
    <xf numFmtId="1" fontId="16" fillId="10" borderId="3" xfId="0" applyNumberFormat="1" applyFont="1" applyFill="1" applyBorder="1" applyAlignment="1">
      <alignment horizontal="right"/>
    </xf>
    <xf numFmtId="0" fontId="16" fillId="11" borderId="3" xfId="0" applyFont="1" applyFill="1" applyBorder="1" applyAlignment="1">
      <alignment horizontal="center"/>
    </xf>
    <xf numFmtId="0" fontId="16" fillId="11" borderId="3" xfId="0" applyFont="1" applyFill="1" applyBorder="1"/>
    <xf numFmtId="1" fontId="16" fillId="11" borderId="3" xfId="0" applyNumberFormat="1" applyFont="1" applyFill="1" applyBorder="1" applyAlignment="1">
      <alignment horizontal="right"/>
    </xf>
    <xf numFmtId="0" fontId="16" fillId="0" borderId="0" xfId="0" applyFont="1"/>
    <xf numFmtId="0" fontId="16" fillId="2" borderId="3" xfId="0" applyFont="1" applyFill="1" applyBorder="1"/>
    <xf numFmtId="0" fontId="17" fillId="15" borderId="0" xfId="0" applyFont="1" applyFill="1"/>
    <xf numFmtId="0" fontId="16" fillId="15" borderId="0" xfId="0" applyFont="1" applyFill="1"/>
    <xf numFmtId="0" fontId="0" fillId="6" borderId="0" xfId="0" applyFill="1" applyAlignment="1">
      <alignment vertical="center"/>
    </xf>
    <xf numFmtId="0" fontId="6" fillId="6" borderId="0" xfId="0" applyFont="1" applyFill="1" applyAlignment="1">
      <alignment vertical="center" wrapText="1"/>
    </xf>
    <xf numFmtId="0" fontId="3" fillId="6" borderId="0" xfId="0" applyFont="1" applyFill="1" applyAlignment="1">
      <alignment vertical="center" wrapText="1"/>
    </xf>
    <xf numFmtId="0" fontId="3" fillId="6" borderId="5" xfId="0" applyFont="1" applyFill="1" applyBorder="1" applyAlignment="1" applyProtection="1">
      <alignment vertical="center" wrapText="1"/>
      <protection locked="0"/>
    </xf>
    <xf numFmtId="0" fontId="5" fillId="6" borderId="0" xfId="0" applyFont="1" applyFill="1" applyAlignment="1">
      <alignment vertical="center" wrapText="1"/>
    </xf>
    <xf numFmtId="0" fontId="6" fillId="6" borderId="0" xfId="0" applyFont="1" applyFill="1" applyAlignment="1">
      <alignment horizontal="center" vertical="center" wrapText="1"/>
    </xf>
    <xf numFmtId="0" fontId="10" fillId="6" borderId="0" xfId="0" applyFont="1" applyFill="1" applyAlignment="1">
      <alignment horizontal="center" vertical="center" wrapText="1"/>
    </xf>
    <xf numFmtId="0" fontId="0" fillId="6" borderId="0" xfId="0" applyFill="1"/>
    <xf numFmtId="0" fontId="5" fillId="6" borderId="0" xfId="0" applyFont="1" applyFill="1" applyAlignment="1">
      <alignment vertical="center"/>
    </xf>
    <xf numFmtId="0" fontId="19" fillId="16" borderId="3" xfId="0" applyFont="1" applyFill="1" applyBorder="1" applyAlignment="1" applyProtection="1">
      <alignment horizontal="center"/>
      <protection locked="0"/>
    </xf>
    <xf numFmtId="0" fontId="19" fillId="17" borderId="3" xfId="0" applyFont="1" applyFill="1" applyBorder="1" applyAlignment="1">
      <alignment horizontal="center"/>
    </xf>
    <xf numFmtId="0" fontId="20" fillId="17" borderId="0" xfId="0" applyFont="1" applyFill="1" applyAlignment="1">
      <alignment horizontal="center"/>
    </xf>
    <xf numFmtId="0" fontId="20" fillId="17" borderId="0" xfId="0" applyFont="1" applyFill="1"/>
    <xf numFmtId="0" fontId="20" fillId="17" borderId="0" xfId="0" applyFont="1" applyFill="1" applyAlignment="1" applyProtection="1">
      <alignment horizontal="center"/>
      <protection locked="0"/>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13" fillId="0" borderId="3" xfId="0" applyFont="1" applyBorder="1" applyAlignment="1">
      <alignment horizontal="center" vertical="center" wrapText="1"/>
    </xf>
    <xf numFmtId="0" fontId="2" fillId="5" borderId="15" xfId="0" applyFont="1" applyFill="1" applyBorder="1" applyAlignment="1" applyProtection="1">
      <alignment vertical="center"/>
      <protection locked="0"/>
    </xf>
    <xf numFmtId="0" fontId="2" fillId="5" borderId="16" xfId="0" applyFont="1" applyFill="1" applyBorder="1" applyAlignment="1" applyProtection="1">
      <alignment vertical="center"/>
      <protection locked="0"/>
    </xf>
    <xf numFmtId="0" fontId="2" fillId="5" borderId="17" xfId="0"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15" xfId="0" applyFill="1" applyBorder="1" applyAlignment="1" applyProtection="1">
      <alignment vertical="center"/>
      <protection locked="0"/>
    </xf>
    <xf numFmtId="0" fontId="0" fillId="5" borderId="16" xfId="0" applyFill="1" applyBorder="1" applyAlignment="1" applyProtection="1">
      <alignment vertical="center"/>
      <protection locked="0"/>
    </xf>
    <xf numFmtId="0" fontId="0" fillId="5" borderId="17" xfId="0" applyFill="1" applyBorder="1" applyAlignment="1" applyProtection="1">
      <alignment vertical="center"/>
      <protection locked="0"/>
    </xf>
    <xf numFmtId="0" fontId="18" fillId="5" borderId="15" xfId="1" applyFill="1" applyBorder="1" applyAlignment="1" applyProtection="1">
      <alignment vertical="center"/>
      <protection locked="0"/>
    </xf>
  </cellXfs>
  <cellStyles count="2">
    <cellStyle name="Link" xfId="1" builtinId="8"/>
    <cellStyle name="Standard"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28576</xdr:colOff>
      <xdr:row>0</xdr:row>
      <xdr:rowOff>85725</xdr:rowOff>
    </xdr:from>
    <xdr:to>
      <xdr:col>20</xdr:col>
      <xdr:colOff>76200</xdr:colOff>
      <xdr:row>1</xdr:row>
      <xdr:rowOff>19050</xdr:rowOff>
    </xdr:to>
    <xdr:sp macro="" textlink="">
      <xdr:nvSpPr>
        <xdr:cNvPr id="2" name="WordArt 43" descr="Große Schachfelder">
          <a:extLst>
            <a:ext uri="{FF2B5EF4-FFF2-40B4-BE49-F238E27FC236}">
              <a16:creationId xmlns:a16="http://schemas.microsoft.com/office/drawing/2014/main" id="{2583E78B-0825-4F38-A0C6-BC92821D75B9}"/>
            </a:ext>
          </a:extLst>
        </xdr:cNvPr>
        <xdr:cNvSpPr>
          <a:spLocks noChangeArrowheads="1" noChangeShapeType="1" noTextEdit="1"/>
        </xdr:cNvSpPr>
      </xdr:nvSpPr>
      <xdr:spPr bwMode="auto">
        <a:xfrm>
          <a:off x="28576" y="85725"/>
          <a:ext cx="6741794" cy="405765"/>
        </a:xfrm>
        <a:prstGeom prst="rect">
          <a:avLst/>
        </a:prstGeom>
        <a:gradFill>
          <a:gsLst>
            <a:gs pos="74000">
              <a:srgbClr val="A7415F"/>
            </a:gs>
            <a:gs pos="0">
              <a:schemeClr val="accent1"/>
            </a:gs>
            <a:gs pos="100000">
              <a:srgbClr val="FF0000"/>
            </a:gs>
          </a:gsLst>
          <a:lin ang="5400000" scaled="1"/>
        </a:gradFill>
      </xdr:spPr>
      <xdr:txBody>
        <a:bodyPr wrap="none" fromWordArt="1">
          <a:prstTxWarp prst="textPlain">
            <a:avLst>
              <a:gd name="adj" fmla="val 50000"/>
            </a:avLst>
          </a:prstTxWarp>
        </a:bodyPr>
        <a:lstStyle/>
        <a:p>
          <a:pPr algn="ctr" rtl="0"/>
          <a:r>
            <a:rPr lang="de-CH" sz="3600" kern="10" spc="0">
              <a:ln w="9525">
                <a:solidFill>
                  <a:srgbClr val="000000"/>
                </a:solidFill>
                <a:round/>
                <a:headEnd/>
                <a:tailEnd/>
              </a:ln>
              <a:pattFill prst="lgCheck">
                <a:fgClr>
                  <a:srgbClr val="000000"/>
                </a:fgClr>
                <a:bgClr>
                  <a:srgbClr val="FFFFFF"/>
                </a:bgClr>
              </a:pattFill>
              <a:effectLst/>
              <a:latin typeface="Arial Black"/>
            </a:rPr>
            <a:t> FCN-Tippspiel EM 2021 </a:t>
          </a:r>
        </a:p>
      </xdr:txBody>
    </xdr:sp>
    <xdr:clientData/>
  </xdr:twoCellAnchor>
  <xdr:twoCellAnchor editAs="oneCell">
    <xdr:from>
      <xdr:col>31</xdr:col>
      <xdr:colOff>133349</xdr:colOff>
      <xdr:row>27</xdr:row>
      <xdr:rowOff>95969</xdr:rowOff>
    </xdr:from>
    <xdr:to>
      <xdr:col>39</xdr:col>
      <xdr:colOff>557212</xdr:colOff>
      <xdr:row>37</xdr:row>
      <xdr:rowOff>142874</xdr:rowOff>
    </xdr:to>
    <xdr:sp macro="" textlink="">
      <xdr:nvSpPr>
        <xdr:cNvPr id="3" name="Text Box 35">
          <a:extLst>
            <a:ext uri="{FF2B5EF4-FFF2-40B4-BE49-F238E27FC236}">
              <a16:creationId xmlns:a16="http://schemas.microsoft.com/office/drawing/2014/main" id="{E614127E-8002-4382-8DF1-4A4B54BEF9F2}"/>
            </a:ext>
          </a:extLst>
        </xdr:cNvPr>
        <xdr:cNvSpPr txBox="1">
          <a:spLocks noChangeArrowheads="1"/>
        </xdr:cNvSpPr>
      </xdr:nvSpPr>
      <xdr:spPr bwMode="auto">
        <a:xfrm>
          <a:off x="10039349" y="4810844"/>
          <a:ext cx="3662363" cy="1666155"/>
        </a:xfrm>
        <a:prstGeom prst="rect">
          <a:avLst/>
        </a:prstGeom>
        <a:noFill/>
        <a:ln w="9525">
          <a:noFill/>
          <a:miter lim="800000"/>
          <a:headEnd/>
          <a:tailEnd/>
        </a:ln>
      </xdr:spPr>
      <xdr:txBody>
        <a:bodyPr vertOverflow="clip" wrap="square" lIns="0" tIns="22860" rIns="27432" bIns="0" anchor="t" upright="1"/>
        <a:lstStyle/>
        <a:p>
          <a:pPr algn="r" rtl="0">
            <a:defRPr sz="1000"/>
          </a:pPr>
          <a:r>
            <a:rPr lang="de-CH" sz="1000" b="1" i="0" u="none" strike="noStrike" baseline="0">
              <a:solidFill>
                <a:srgbClr val="000000"/>
              </a:solidFill>
              <a:latin typeface="Arial"/>
              <a:cs typeface="Arial"/>
            </a:rPr>
            <a:t>Ich bitte dich, das Tipp-formular digital auszufüllen und zurückzusenden; die richtigen Gruppendritten für das Achtelfinale erreichst du nur so!!! Digitale Formulare unter sturzi61@gmail.com</a:t>
          </a:r>
        </a:p>
        <a:p>
          <a:pPr algn="r" rtl="0">
            <a:defRPr sz="1000"/>
          </a:pPr>
          <a:r>
            <a:rPr lang="de-CH" sz="1000" b="1" i="0" u="none" strike="noStrike" baseline="0">
              <a:solidFill>
                <a:srgbClr val="000000"/>
              </a:solidFill>
              <a:latin typeface="Arial"/>
              <a:cs typeface="Arial"/>
            </a:rPr>
            <a:t>oder https://www.boel-on-air.ch/diverses/fcn-wm-tipp-2021/wettbewerbsblatt/</a:t>
          </a:r>
        </a:p>
      </xdr:txBody>
    </xdr:sp>
    <xdr:clientData/>
  </xdr:twoCellAnchor>
  <xdr:twoCellAnchor>
    <xdr:from>
      <xdr:col>30</xdr:col>
      <xdr:colOff>243840</xdr:colOff>
      <xdr:row>34</xdr:row>
      <xdr:rowOff>5871</xdr:rowOff>
    </xdr:from>
    <xdr:to>
      <xdr:col>39</xdr:col>
      <xdr:colOff>652743</xdr:colOff>
      <xdr:row>48</xdr:row>
      <xdr:rowOff>152395</xdr:rowOff>
    </xdr:to>
    <xdr:sp macro="" textlink="">
      <xdr:nvSpPr>
        <xdr:cNvPr id="4" name="Text Box 30">
          <a:extLst>
            <a:ext uri="{FF2B5EF4-FFF2-40B4-BE49-F238E27FC236}">
              <a16:creationId xmlns:a16="http://schemas.microsoft.com/office/drawing/2014/main" id="{447601C0-9E22-473C-8A92-FFB40CD82C91}"/>
            </a:ext>
          </a:extLst>
        </xdr:cNvPr>
        <xdr:cNvSpPr txBox="1">
          <a:spLocks noChangeArrowheads="1"/>
        </xdr:cNvSpPr>
      </xdr:nvSpPr>
      <xdr:spPr bwMode="auto">
        <a:xfrm>
          <a:off x="9816465" y="5854221"/>
          <a:ext cx="3980778" cy="241347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CH" sz="1200" b="1" i="0" u="none" strike="noStrike" baseline="0">
              <a:solidFill>
                <a:srgbClr val="000000"/>
              </a:solidFill>
              <a:latin typeface="Arial"/>
              <a:cs typeface="Arial"/>
            </a:rPr>
            <a:t>Teilnahmebedingungen</a:t>
          </a:r>
          <a:endParaRPr lang="de-CH" sz="9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Ein Tip kostet Fr. 50.--- (PC 90-63361-0; IBAN: CH05 0900 0000 9006 3361 0 oder per TWINT). </a:t>
          </a:r>
          <a:br>
            <a:rPr lang="de-CH" sz="1000" b="0" i="0" u="none" strike="noStrike" baseline="0">
              <a:solidFill>
                <a:srgbClr val="000000"/>
              </a:solidFill>
              <a:latin typeface="Arial"/>
              <a:cs typeface="Arial"/>
            </a:rPr>
          </a:br>
          <a:r>
            <a:rPr lang="de-CH" sz="1000" b="0" i="0" u="none" strike="noStrike" baseline="0">
              <a:solidFill>
                <a:srgbClr val="000000"/>
              </a:solidFill>
              <a:latin typeface="Arial"/>
              <a:cs typeface="Arial"/>
            </a:rPr>
            <a:t>Ein Tip ist nur gültig, wenn gleich bezahlt wird.</a:t>
          </a:r>
        </a:p>
        <a:p>
          <a:pPr algn="l" rtl="0">
            <a:defRPr sz="1000"/>
          </a:pPr>
          <a:r>
            <a:rPr lang="de-CH" sz="1000" b="1" i="0" u="none" strike="noStrike" baseline="0">
              <a:solidFill>
                <a:srgbClr val="000000"/>
              </a:solidFill>
              <a:latin typeface="Arial"/>
              <a:cs typeface="Arial"/>
            </a:rPr>
            <a:t>Einsende- oder Abgabeschluss: </a:t>
          </a:r>
          <a:br>
            <a:rPr lang="de-CH" sz="1000" b="1" i="0" u="none" strike="noStrike" baseline="0">
              <a:solidFill>
                <a:srgbClr val="000000"/>
              </a:solidFill>
              <a:latin typeface="Arial"/>
              <a:cs typeface="Arial"/>
            </a:rPr>
          </a:br>
          <a:r>
            <a:rPr lang="de-CH" sz="1000" b="1" i="1" u="none" strike="noStrike" baseline="0">
              <a:solidFill>
                <a:srgbClr val="000000"/>
              </a:solidFill>
              <a:latin typeface="Arial"/>
              <a:cs typeface="Arial"/>
            </a:rPr>
            <a:t>Freitag, 11. Juni 2021, 18:00 Uhr</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Abgabe an: </a:t>
          </a:r>
          <a:r>
            <a:rPr lang="de-CH" sz="1000" b="0" i="1" u="none" strike="noStrike" baseline="0">
              <a:solidFill>
                <a:srgbClr val="000000"/>
              </a:solidFill>
              <a:latin typeface="Arial"/>
              <a:cs typeface="Arial"/>
            </a:rPr>
            <a:t>sturzi, Böl, 9200 Gossau </a:t>
          </a:r>
        </a:p>
        <a:p>
          <a:pPr algn="l" rtl="0">
            <a:defRPr sz="1000"/>
          </a:pPr>
          <a:r>
            <a:rPr lang="de-CH" sz="1000" b="0" i="1" u="none" strike="noStrike" baseline="0">
              <a:solidFill>
                <a:srgbClr val="000000"/>
              </a:solidFill>
              <a:latin typeface="Arial"/>
              <a:cs typeface="Arial"/>
            </a:rPr>
            <a:t>Tel. 078 789 76 30, e-mail:sturzi61@gmail.com</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Preisauszahlung</a:t>
          </a:r>
        </a:p>
        <a:p>
          <a:pPr algn="l" rtl="0">
            <a:defRPr sz="1000"/>
          </a:pPr>
          <a:r>
            <a:rPr lang="de-CH" sz="1000" b="0" i="0" u="none" strike="noStrike" baseline="0">
              <a:solidFill>
                <a:srgbClr val="000000"/>
              </a:solidFill>
              <a:latin typeface="Arial"/>
              <a:cs typeface="Arial"/>
            </a:rPr>
            <a:t>1. Rang: 60 % der eingezahlten Einsätze</a:t>
          </a:r>
        </a:p>
        <a:p>
          <a:pPr algn="l" rtl="0">
            <a:defRPr sz="1000"/>
          </a:pPr>
          <a:r>
            <a:rPr lang="de-CH" sz="1000" b="0" i="0" u="none" strike="noStrike" baseline="0">
              <a:solidFill>
                <a:srgbClr val="000000"/>
              </a:solidFill>
              <a:latin typeface="Arial"/>
              <a:cs typeface="Arial"/>
            </a:rPr>
            <a:t>2. Rang: 15 % der eingezahlten Einsätze</a:t>
          </a:r>
        </a:p>
        <a:p>
          <a:pPr algn="l" rtl="0">
            <a:defRPr sz="1000"/>
          </a:pPr>
          <a:r>
            <a:rPr lang="de-CH" sz="1000" b="0" i="0" u="none" strike="noStrike" baseline="0">
              <a:solidFill>
                <a:srgbClr val="000000"/>
              </a:solidFill>
              <a:latin typeface="Arial"/>
              <a:cs typeface="Arial"/>
            </a:rPr>
            <a:t>3. Rang: 10 % der eingezahlten Einsätze</a:t>
          </a:r>
        </a:p>
        <a:p>
          <a:pPr algn="l" rtl="0">
            <a:defRPr sz="1000"/>
          </a:pPr>
          <a:r>
            <a:rPr lang="de-CH" sz="1000" b="0" i="0" u="none" strike="noStrike" baseline="0">
              <a:solidFill>
                <a:srgbClr val="000000"/>
              </a:solidFill>
              <a:latin typeface="Arial"/>
              <a:cs typeface="Arial"/>
            </a:rPr>
            <a:t>4./5. Rang: je 5 % der eingezahlten Einsätze</a:t>
          </a:r>
        </a:p>
        <a:p>
          <a:pPr algn="l" rtl="0">
            <a:defRPr sz="1000"/>
          </a:pPr>
          <a:r>
            <a:rPr lang="de-CH" sz="1000" b="0" i="0" u="none" strike="noStrike" baseline="0">
              <a:solidFill>
                <a:srgbClr val="000000"/>
              </a:solidFill>
              <a:latin typeface="Arial"/>
              <a:cs typeface="Arial"/>
            </a:rPr>
            <a:t>6.-10. Rang: Trostpreis</a:t>
          </a:r>
        </a:p>
        <a:p>
          <a:pPr algn="l" rtl="0">
            <a:defRPr sz="1000"/>
          </a:pPr>
          <a:r>
            <a:rPr lang="de-CH" sz="1000" b="0" i="0" u="none" strike="noStrike" baseline="0">
              <a:solidFill>
                <a:srgbClr val="000000"/>
              </a:solidFill>
              <a:latin typeface="Arial"/>
              <a:cs typeface="Arial"/>
            </a:rPr>
            <a:t>Letzter Rang: „Kinderüberraschung“...</a:t>
          </a:r>
        </a:p>
        <a:p>
          <a:pPr algn="l" rtl="0">
            <a:defRPr sz="1000"/>
          </a:pPr>
          <a:endParaRPr lang="de-CH" sz="1100" b="0" i="0" u="none" strike="noStrike" baseline="0">
            <a:solidFill>
              <a:srgbClr val="000000"/>
            </a:solidFill>
            <a:latin typeface="Arial"/>
            <a:cs typeface="Arial"/>
          </a:endParaRPr>
        </a:p>
        <a:p>
          <a:pPr algn="l" rtl="0">
            <a:defRPr sz="1000"/>
          </a:pPr>
          <a:endParaRPr lang="de-CH" sz="1100" b="0" i="0" u="none" strike="noStrike" baseline="0">
            <a:solidFill>
              <a:srgbClr val="000000"/>
            </a:solidFill>
            <a:latin typeface="Arial"/>
            <a:cs typeface="Arial"/>
          </a:endParaRPr>
        </a:p>
      </xdr:txBody>
    </xdr:sp>
    <xdr:clientData/>
  </xdr:twoCellAnchor>
  <xdr:twoCellAnchor>
    <xdr:from>
      <xdr:col>48</xdr:col>
      <xdr:colOff>304800</xdr:colOff>
      <xdr:row>13</xdr:row>
      <xdr:rowOff>157163</xdr:rowOff>
    </xdr:from>
    <xdr:to>
      <xdr:col>61</xdr:col>
      <xdr:colOff>61913</xdr:colOff>
      <xdr:row>32</xdr:row>
      <xdr:rowOff>57152</xdr:rowOff>
    </xdr:to>
    <xdr:sp macro="" textlink="">
      <xdr:nvSpPr>
        <xdr:cNvPr id="7" name="Textfeld 6">
          <a:extLst>
            <a:ext uri="{FF2B5EF4-FFF2-40B4-BE49-F238E27FC236}">
              <a16:creationId xmlns:a16="http://schemas.microsoft.com/office/drawing/2014/main" id="{4537C60B-5A9B-4CB9-8976-3772E546211E}"/>
            </a:ext>
          </a:extLst>
        </xdr:cNvPr>
        <xdr:cNvSpPr txBox="1"/>
      </xdr:nvSpPr>
      <xdr:spPr>
        <a:xfrm>
          <a:off x="17621250" y="2605088"/>
          <a:ext cx="3148013" cy="2976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Erklärung zur Tabelle der Drittklassierten:</a:t>
          </a:r>
        </a:p>
        <a:p>
          <a:r>
            <a:rPr lang="de-CH" sz="1100" b="0"/>
            <a:t>Alle Tabelle der Gruppen A bis F sowie</a:t>
          </a:r>
          <a:r>
            <a:rPr lang="de-CH" sz="1100" b="0" baseline="0"/>
            <a:t> die Rangliste der Gruppendritten werden mit dem Kurzbefehl </a:t>
          </a:r>
          <a:r>
            <a:rPr lang="de-CH" sz="1100" b="1" baseline="0">
              <a:solidFill>
                <a:srgbClr val="FF0000"/>
              </a:solidFill>
            </a:rPr>
            <a:t>ctrl+q</a:t>
          </a:r>
          <a:r>
            <a:rPr lang="de-CH" sz="1100" b="0" baseline="0">
              <a:solidFill>
                <a:srgbClr val="FF0000"/>
              </a:solidFill>
            </a:rPr>
            <a:t> </a:t>
          </a:r>
          <a:r>
            <a:rPr lang="de-CH" sz="1100" b="0" baseline="0">
              <a:solidFill>
                <a:schemeClr val="tx1"/>
              </a:solidFill>
            </a:rPr>
            <a:t>automatisch sortiert.</a:t>
          </a:r>
        </a:p>
        <a:p>
          <a:r>
            <a:rPr lang="de-CH" sz="1100" b="0" baseline="0">
              <a:solidFill>
                <a:schemeClr val="tx1"/>
              </a:solidFill>
            </a:rPr>
            <a:t>Die besten vier Gruppendritten qualifizieren sich fürs Achtelfinale. Die Tabelle unten zeigt dir, wie die Teams bei welcher Konstellation dem Gruppenersten oder -zweiten zugeordnet werden. Dies ist allerdings ziemlich komplex!</a:t>
          </a:r>
        </a:p>
        <a:p>
          <a:r>
            <a:rPr lang="de-CH" sz="1100" b="1" baseline="0">
              <a:solidFill>
                <a:srgbClr val="FF0000"/>
              </a:solidFill>
            </a:rPr>
            <a:t>KONTROLLIERE</a:t>
          </a:r>
          <a:r>
            <a:rPr lang="de-CH" sz="1100" b="0" baseline="0">
              <a:solidFill>
                <a:schemeClr val="tx1"/>
              </a:solidFill>
            </a:rPr>
            <a:t> bitte die dunkelblaue Rangliste der Gruppendritten, die bei gleicher Punktzahl und Tordifferenz fehlerhaft sein kann. Du kannst die Rangliste richtig sortieren, indem du in die hinterste Spalte ein "A", "B", "C" einträgt. Nochmals "ctrl+q" drücken, und die Rangliste ist richtig und die Achtelfinalisten sind ebenfalls richtig zugeordnet.</a:t>
          </a:r>
          <a:endParaRPr lang="de-CH" sz="1100" b="0">
            <a:solidFill>
              <a:schemeClr val="tx1"/>
            </a:solidFill>
          </a:endParaRPr>
        </a:p>
      </xdr:txBody>
    </xdr:sp>
    <xdr:clientData/>
  </xdr:twoCellAnchor>
  <xdr:twoCellAnchor>
    <xdr:from>
      <xdr:col>48</xdr:col>
      <xdr:colOff>66677</xdr:colOff>
      <xdr:row>32</xdr:row>
      <xdr:rowOff>76200</xdr:rowOff>
    </xdr:from>
    <xdr:to>
      <xdr:col>48</xdr:col>
      <xdr:colOff>400050</xdr:colOff>
      <xdr:row>40</xdr:row>
      <xdr:rowOff>138113</xdr:rowOff>
    </xdr:to>
    <xdr:cxnSp macro="">
      <xdr:nvCxnSpPr>
        <xdr:cNvPr id="10" name="Gerade Verbindung mit Pfeil 9">
          <a:extLst>
            <a:ext uri="{FF2B5EF4-FFF2-40B4-BE49-F238E27FC236}">
              <a16:creationId xmlns:a16="http://schemas.microsoft.com/office/drawing/2014/main" id="{34AE4451-8BA7-453A-8803-22682253B13F}"/>
            </a:ext>
          </a:extLst>
        </xdr:cNvPr>
        <xdr:cNvCxnSpPr/>
      </xdr:nvCxnSpPr>
      <xdr:spPr>
        <a:xfrm flipH="1">
          <a:off x="17216440" y="5600700"/>
          <a:ext cx="333373" cy="1357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371D-9D51-467F-8267-FD3138F5E3BB}">
  <dimension ref="A1:BI55"/>
  <sheetViews>
    <sheetView tabSelected="1" topLeftCell="P10" zoomScale="144" zoomScaleNormal="80" workbookViewId="0">
      <selection activeCell="AG22" sqref="AG22"/>
    </sheetView>
  </sheetViews>
  <sheetFormatPr baseColWidth="10" defaultRowHeight="14.4" x14ac:dyDescent="0.55000000000000004"/>
  <cols>
    <col min="1" max="1" width="4.83984375" customWidth="1"/>
    <col min="2" max="2" width="12.62890625" customWidth="1"/>
    <col min="3" max="3" width="3.47265625" customWidth="1"/>
    <col min="4" max="4" width="4.41796875" customWidth="1"/>
    <col min="5" max="5" width="9.7890625" customWidth="1"/>
    <col min="6" max="6" width="1.578125" customWidth="1"/>
    <col min="7" max="7" width="9.83984375" customWidth="1"/>
    <col min="8" max="8" width="2.41796875" customWidth="1"/>
    <col min="9" max="9" width="1.89453125" customWidth="1"/>
    <col min="10" max="10" width="1.20703125" customWidth="1"/>
    <col min="11" max="11" width="1.89453125" customWidth="1"/>
    <col min="12" max="12" width="1.578125" customWidth="1"/>
    <col min="13" max="13" width="1.68359375" customWidth="1"/>
    <col min="14" max="14" width="3.15625" customWidth="1"/>
    <col min="15" max="15" width="10.83984375" style="162" customWidth="1"/>
    <col min="16" max="16" width="1.89453125" customWidth="1"/>
    <col min="17" max="17" width="12.62890625" style="162" bestFit="1" customWidth="1"/>
    <col min="18" max="18" width="3.3671875" customWidth="1"/>
    <col min="19" max="19" width="1.89453125" customWidth="1"/>
    <col min="20" max="20" width="1.3125" customWidth="1"/>
    <col min="21" max="22" width="1.89453125" customWidth="1"/>
    <col min="23" max="23" width="3.68359375" customWidth="1"/>
    <col min="24" max="24" width="10.83984375" customWidth="1"/>
    <col min="25" max="25" width="1.89453125" customWidth="1"/>
    <col min="26" max="26" width="10.83984375" customWidth="1"/>
    <col min="27" max="27" width="3.47265625" customWidth="1"/>
    <col min="28" max="28" width="1.89453125" customWidth="1"/>
    <col min="29" max="29" width="1.3125" customWidth="1"/>
    <col min="30" max="30" width="1.89453125" customWidth="1"/>
    <col min="31" max="31" width="4.62890625" customWidth="1"/>
    <col min="32" max="32" width="3.15625" customWidth="1"/>
    <col min="33" max="33" width="15.68359375" customWidth="1"/>
    <col min="34" max="34" width="1.89453125" customWidth="1"/>
    <col min="35" max="35" width="15.68359375" customWidth="1"/>
    <col min="36" max="36" width="3.15625" customWidth="1"/>
    <col min="37" max="37" width="1.89453125" customWidth="1"/>
    <col min="38" max="38" width="1.3671875" customWidth="1"/>
    <col min="39" max="39" width="1.89453125" customWidth="1"/>
    <col min="40" max="40" width="12.1015625" customWidth="1"/>
    <col min="41" max="41" width="2.41796875" customWidth="1"/>
    <col min="42" max="42" width="3.68359375" style="151" customWidth="1"/>
    <col min="43" max="43" width="14.68359375" style="151" customWidth="1"/>
    <col min="44" max="44" width="3.47265625" style="151" customWidth="1"/>
    <col min="45" max="48" width="5.26171875" style="151" customWidth="1"/>
    <col min="50" max="50" width="5.5234375" bestFit="1" customWidth="1"/>
    <col min="51" max="62" width="2.734375" customWidth="1"/>
  </cols>
  <sheetData>
    <row r="1" spans="1:50" ht="37.200000000000003" customHeight="1" x14ac:dyDescent="0.55000000000000004">
      <c r="A1" s="1"/>
      <c r="B1" s="2"/>
      <c r="C1" s="3"/>
      <c r="D1" s="4"/>
      <c r="E1" s="5"/>
      <c r="F1" s="6"/>
      <c r="G1" s="5"/>
      <c r="H1" s="7"/>
      <c r="I1" s="2"/>
      <c r="J1" s="8"/>
      <c r="K1" s="2"/>
      <c r="L1" s="9"/>
      <c r="M1" s="10"/>
      <c r="N1" s="5"/>
      <c r="O1" s="155"/>
      <c r="P1" s="10"/>
      <c r="Q1" s="155"/>
      <c r="R1" s="5"/>
      <c r="S1" s="3"/>
      <c r="T1" s="3"/>
      <c r="U1" s="8"/>
      <c r="V1" s="10"/>
      <c r="W1" s="11" t="s">
        <v>0</v>
      </c>
      <c r="X1" s="10"/>
      <c r="Y1" s="10"/>
      <c r="Z1" s="10"/>
      <c r="AA1" s="5"/>
      <c r="AB1" s="3"/>
      <c r="AC1" s="3"/>
      <c r="AD1" s="8"/>
      <c r="AE1" s="10"/>
      <c r="AF1" s="11" t="s">
        <v>1</v>
      </c>
      <c r="AG1" s="12"/>
      <c r="AH1" s="12"/>
      <c r="AI1" s="12"/>
      <c r="AJ1" s="12"/>
      <c r="AK1" s="12"/>
      <c r="AL1" s="12"/>
      <c r="AM1" s="12"/>
      <c r="AN1" s="10"/>
      <c r="AO1" s="13"/>
      <c r="AP1" s="2" t="s">
        <v>2</v>
      </c>
      <c r="AQ1" s="129"/>
      <c r="AR1" s="129"/>
      <c r="AS1" s="129"/>
      <c r="AT1" s="129"/>
      <c r="AU1" s="129"/>
      <c r="AV1" s="129"/>
      <c r="AW1" s="1"/>
      <c r="AX1" s="1"/>
    </row>
    <row r="2" spans="1:50" ht="15.3" x14ac:dyDescent="0.55000000000000004">
      <c r="A2" s="14" t="s">
        <v>3</v>
      </c>
      <c r="B2" s="2"/>
      <c r="C2" s="3"/>
      <c r="D2" s="4"/>
      <c r="E2" s="5"/>
      <c r="F2" s="6"/>
      <c r="G2" s="5"/>
      <c r="H2" s="7"/>
      <c r="I2" s="2"/>
      <c r="J2" s="8"/>
      <c r="K2" s="2"/>
      <c r="L2" s="15"/>
      <c r="M2" s="10"/>
      <c r="N2" s="11" t="s">
        <v>4</v>
      </c>
      <c r="O2" s="155"/>
      <c r="P2" s="10"/>
      <c r="Q2" s="163"/>
      <c r="R2" s="5"/>
      <c r="S2" s="3"/>
      <c r="T2" s="3"/>
      <c r="U2" s="8"/>
      <c r="V2" s="10"/>
      <c r="W2" s="17" t="s">
        <v>5</v>
      </c>
      <c r="X2" s="10"/>
      <c r="Y2" s="10"/>
      <c r="Z2" s="10"/>
      <c r="AA2" s="5"/>
      <c r="AB2" s="3"/>
      <c r="AC2" s="3"/>
      <c r="AD2" s="8"/>
      <c r="AE2" s="10"/>
      <c r="AF2" s="17" t="s">
        <v>6</v>
      </c>
      <c r="AG2" s="18"/>
      <c r="AH2" s="18"/>
      <c r="AI2" s="18"/>
      <c r="AJ2" s="18"/>
      <c r="AK2" s="18"/>
      <c r="AL2" s="18"/>
      <c r="AM2" s="18"/>
      <c r="AN2" s="18"/>
      <c r="AO2" s="13"/>
      <c r="AP2" s="153" t="s">
        <v>160</v>
      </c>
      <c r="AQ2" s="154"/>
      <c r="AR2" s="154"/>
      <c r="AS2" s="129"/>
      <c r="AT2" s="129"/>
      <c r="AU2" s="129"/>
      <c r="AV2" s="129"/>
      <c r="AW2" s="1"/>
      <c r="AX2" s="1"/>
    </row>
    <row r="3" spans="1:50" ht="12.9" customHeight="1" x14ac:dyDescent="0.55000000000000004">
      <c r="A3" s="19" t="s">
        <v>7</v>
      </c>
      <c r="B3" s="2"/>
      <c r="C3" s="3"/>
      <c r="D3" s="4"/>
      <c r="E3" s="5"/>
      <c r="F3" s="6"/>
      <c r="G3" s="5"/>
      <c r="H3" s="7"/>
      <c r="I3" s="2"/>
      <c r="J3" s="8"/>
      <c r="K3" s="2"/>
      <c r="L3" s="20"/>
      <c r="M3" s="10"/>
      <c r="N3" s="21" t="s">
        <v>8</v>
      </c>
      <c r="O3" s="155"/>
      <c r="P3" s="10"/>
      <c r="Q3" s="155"/>
      <c r="R3" s="5"/>
      <c r="S3" s="3"/>
      <c r="T3" s="3"/>
      <c r="U3" s="8"/>
      <c r="V3" s="10"/>
      <c r="W3" s="17" t="s">
        <v>9</v>
      </c>
      <c r="X3" s="10"/>
      <c r="Y3" s="10"/>
      <c r="Z3" s="10"/>
      <c r="AA3" s="5"/>
      <c r="AB3" s="3"/>
      <c r="AC3" s="3"/>
      <c r="AD3" s="8"/>
      <c r="AE3" s="10"/>
      <c r="AF3" s="17" t="s">
        <v>10</v>
      </c>
      <c r="AG3" s="18"/>
      <c r="AH3" s="18"/>
      <c r="AI3" s="18"/>
      <c r="AJ3" s="18"/>
      <c r="AK3" s="18"/>
      <c r="AL3" s="18"/>
      <c r="AM3" s="18"/>
      <c r="AN3" s="18"/>
      <c r="AO3" s="13"/>
      <c r="AP3" s="22" t="s">
        <v>11</v>
      </c>
      <c r="AQ3" s="23"/>
      <c r="AR3" s="24" t="s">
        <v>12</v>
      </c>
      <c r="AS3" s="25" t="s">
        <v>13</v>
      </c>
      <c r="AT3" s="25" t="s">
        <v>14</v>
      </c>
      <c r="AU3" s="25" t="s">
        <v>15</v>
      </c>
      <c r="AV3" s="23" t="s">
        <v>16</v>
      </c>
      <c r="AW3" s="1"/>
      <c r="AX3" s="1"/>
    </row>
    <row r="4" spans="1:50" ht="12.9" customHeight="1" x14ac:dyDescent="0.55000000000000004">
      <c r="A4" s="19" t="s">
        <v>17</v>
      </c>
      <c r="B4" s="2"/>
      <c r="C4" s="3"/>
      <c r="D4" s="4"/>
      <c r="E4" s="5"/>
      <c r="F4" s="6"/>
      <c r="G4" s="5"/>
      <c r="H4" s="7"/>
      <c r="I4" s="2"/>
      <c r="J4" s="8"/>
      <c r="K4" s="2"/>
      <c r="L4" s="26"/>
      <c r="M4" s="10"/>
      <c r="N4" s="17" t="s">
        <v>18</v>
      </c>
      <c r="O4" s="155"/>
      <c r="P4" s="10"/>
      <c r="Q4" s="155"/>
      <c r="R4" s="5"/>
      <c r="S4" s="3"/>
      <c r="T4" s="3"/>
      <c r="U4" s="8"/>
      <c r="V4" s="10"/>
      <c r="W4" s="17" t="s">
        <v>19</v>
      </c>
      <c r="X4" s="10"/>
      <c r="Y4" s="10"/>
      <c r="Z4" s="10"/>
      <c r="AA4" s="5"/>
      <c r="AB4" s="3"/>
      <c r="AC4" s="3"/>
      <c r="AD4" s="8"/>
      <c r="AE4" s="10"/>
      <c r="AF4" s="17" t="s">
        <v>20</v>
      </c>
      <c r="AG4" s="18"/>
      <c r="AH4" s="18"/>
      <c r="AI4" s="18"/>
      <c r="AJ4" s="18"/>
      <c r="AK4" s="18"/>
      <c r="AL4" s="18"/>
      <c r="AM4" s="18"/>
      <c r="AN4" s="10"/>
      <c r="AO4" s="13"/>
      <c r="AP4" s="130">
        <v>1</v>
      </c>
      <c r="AQ4" s="131" t="str">
        <f>$B$10</f>
        <v>Italien</v>
      </c>
      <c r="AR4" s="132">
        <f>IF($K$8&gt;$I$8,3,IF($K$8&lt;$I$8,0,IF($K$8="",0,IF($I$8=$K$8,1,""))))+IF($I$11&gt;$K$11,3,IF($I$11&lt;$K$11,0,IF($I$11="",0,IF($I$11=$K$11,1,""))))+IF($I$12&gt;$K$12,3,IF($I$12&lt;$K$12,0,IF($I$12="",0,IF($I$12=$K$12,1,""))))</f>
        <v>9</v>
      </c>
      <c r="AS4" s="132">
        <f>$K$8+$I$11+$I$12</f>
        <v>6</v>
      </c>
      <c r="AT4" s="132">
        <f>$I$8+$K$11+$K$12</f>
        <v>0</v>
      </c>
      <c r="AU4" s="132">
        <f>AS4-AT4</f>
        <v>6</v>
      </c>
      <c r="AV4" s="132"/>
      <c r="AW4" s="1"/>
      <c r="AX4" s="1"/>
    </row>
    <row r="5" spans="1:50" ht="12.9" customHeight="1" x14ac:dyDescent="0.55000000000000004">
      <c r="A5" s="19" t="s">
        <v>21</v>
      </c>
      <c r="B5" s="2"/>
      <c r="C5" s="3"/>
      <c r="D5" s="4"/>
      <c r="E5" s="5"/>
      <c r="F5" s="6"/>
      <c r="G5" s="5"/>
      <c r="H5" s="7"/>
      <c r="I5" s="2"/>
      <c r="J5" s="8"/>
      <c r="K5" s="2"/>
      <c r="L5" s="26"/>
      <c r="M5" s="10"/>
      <c r="N5" s="17" t="s">
        <v>22</v>
      </c>
      <c r="O5" s="155"/>
      <c r="P5" s="10"/>
      <c r="Q5" s="155"/>
      <c r="R5" s="5"/>
      <c r="S5" s="3"/>
      <c r="T5" s="3"/>
      <c r="U5" s="8"/>
      <c r="V5" s="10"/>
      <c r="W5" s="17" t="s">
        <v>23</v>
      </c>
      <c r="X5" s="10"/>
      <c r="Y5" s="10"/>
      <c r="Z5" s="10"/>
      <c r="AA5" s="5"/>
      <c r="AB5" s="3"/>
      <c r="AC5" s="3"/>
      <c r="AD5" s="8"/>
      <c r="AE5" s="10"/>
      <c r="AF5" s="27"/>
      <c r="AG5" s="28" t="s">
        <v>159</v>
      </c>
      <c r="AH5" s="28"/>
      <c r="AI5" s="28"/>
      <c r="AJ5" s="10"/>
      <c r="AK5" s="10"/>
      <c r="AL5" s="10"/>
      <c r="AM5" s="10"/>
      <c r="AN5" s="10"/>
      <c r="AO5" s="13"/>
      <c r="AP5" s="130">
        <v>2</v>
      </c>
      <c r="AQ5" s="131" t="str">
        <f>$B$12</f>
        <v>Schweiz</v>
      </c>
      <c r="AR5" s="132">
        <f>IF($K$9&gt;$I$9,3,IF($K$9&lt;$I$9,0,IF($K$9="",0,IF($I$9=$K$9,1,""))))+IF($I$11&gt;$K$11,0,IF($I$11&lt;$K$11,3,IF($I$11="",0,IF($I$11=$K$11,1,""))))+IF($K$13&gt;$I$13,0,IF($K$13&lt;$I$13,3,IF($K$13="",0,IF($K$13=$I$13,1,""))))</f>
        <v>6</v>
      </c>
      <c r="AS5" s="132">
        <f>$K$9+$K$11+$I$13</f>
        <v>3</v>
      </c>
      <c r="AT5" s="132">
        <f>$I$9+$I$11+$K$13</f>
        <v>2</v>
      </c>
      <c r="AU5" s="132">
        <f>AS5-AT5</f>
        <v>1</v>
      </c>
      <c r="AV5" s="132"/>
      <c r="AW5" s="1"/>
    </row>
    <row r="6" spans="1:50" ht="12.9" customHeight="1" thickBot="1" x14ac:dyDescent="0.6">
      <c r="A6" s="19" t="s">
        <v>24</v>
      </c>
      <c r="B6" s="19"/>
      <c r="C6" s="29"/>
      <c r="D6" s="30"/>
      <c r="E6" s="21"/>
      <c r="F6" s="21"/>
      <c r="G6" s="21"/>
      <c r="H6" s="19"/>
      <c r="I6" s="19"/>
      <c r="J6" s="21"/>
      <c r="K6" s="19"/>
      <c r="L6" s="19"/>
      <c r="M6" s="21"/>
      <c r="N6" s="17" t="s">
        <v>25</v>
      </c>
      <c r="O6" s="155"/>
      <c r="P6" s="10"/>
      <c r="Q6" s="155"/>
      <c r="R6" s="5"/>
      <c r="S6" s="3"/>
      <c r="T6" s="3"/>
      <c r="U6" s="8"/>
      <c r="V6" s="10"/>
      <c r="W6" s="17" t="s">
        <v>26</v>
      </c>
      <c r="X6" s="10"/>
      <c r="Y6" s="10"/>
      <c r="Z6" s="10"/>
      <c r="AA6" s="5"/>
      <c r="AB6" s="3"/>
      <c r="AC6" s="3"/>
      <c r="AD6" s="8"/>
      <c r="AE6" s="10"/>
      <c r="AF6" s="27"/>
      <c r="AG6" s="28" t="s">
        <v>27</v>
      </c>
      <c r="AH6" s="28"/>
      <c r="AI6" s="28" t="s">
        <v>27</v>
      </c>
      <c r="AJ6" s="10"/>
      <c r="AK6" s="10"/>
      <c r="AL6" s="10"/>
      <c r="AM6" s="10"/>
      <c r="AN6" s="10"/>
      <c r="AO6" s="13"/>
      <c r="AP6" s="130">
        <v>3</v>
      </c>
      <c r="AQ6" s="131" t="str">
        <f>$B$9</f>
        <v>Türkei</v>
      </c>
      <c r="AR6" s="132">
        <f>IF($I$8&gt;$K$8,3,IF($I$8&lt;$K$8,0,IF($I$8="",0,IF($I$8=$K$8,1,""))))+IF($I$10&gt;$K$10,3,IF($I$10&lt;$K$10,0,IF($I$10="",0,IF($K$10=$I$10,1,""))))+IF($K$13&gt;$I$13,3,IF($K$13&lt;$I$13,0,IF($K$13="",0,IF($K$13=$I$13,1,""))))</f>
        <v>3</v>
      </c>
      <c r="AS6" s="31">
        <f>$I$8+$I$10+$K$13</f>
        <v>3</v>
      </c>
      <c r="AT6" s="31">
        <f>$K$8+$K$10+$I$13</f>
        <v>5</v>
      </c>
      <c r="AU6" s="132">
        <f>AS6-AT6</f>
        <v>-2</v>
      </c>
      <c r="AV6" s="132"/>
      <c r="AW6" s="1"/>
    </row>
    <row r="7" spans="1:50" ht="12.9" customHeight="1" thickBot="1" x14ac:dyDescent="0.6">
      <c r="A7" s="19" t="s">
        <v>28</v>
      </c>
      <c r="B7" s="19"/>
      <c r="C7" s="29"/>
      <c r="D7" s="30"/>
      <c r="E7" s="21"/>
      <c r="F7" s="21"/>
      <c r="G7" s="32"/>
      <c r="H7" s="19"/>
      <c r="I7" s="19"/>
      <c r="J7" s="21"/>
      <c r="K7" s="19"/>
      <c r="L7" s="19"/>
      <c r="M7" s="21"/>
      <c r="N7" s="17" t="s">
        <v>29</v>
      </c>
      <c r="O7" s="155"/>
      <c r="P7" s="10"/>
      <c r="Q7" s="155"/>
      <c r="R7" s="5"/>
      <c r="S7" s="3"/>
      <c r="T7" s="3"/>
      <c r="U7" s="8"/>
      <c r="V7" s="10"/>
      <c r="W7" s="33" t="s">
        <v>30</v>
      </c>
      <c r="X7" s="10"/>
      <c r="Y7" s="10"/>
      <c r="Z7" s="10"/>
      <c r="AA7" s="5"/>
      <c r="AB7" s="3"/>
      <c r="AC7" s="3"/>
      <c r="AD7" s="8"/>
      <c r="AE7" s="10"/>
      <c r="AF7" s="34" t="s">
        <v>31</v>
      </c>
      <c r="AG7" s="28" t="s">
        <v>32</v>
      </c>
      <c r="AH7" s="28"/>
      <c r="AI7" s="28" t="s">
        <v>33</v>
      </c>
      <c r="AJ7" s="35" t="s">
        <v>31</v>
      </c>
      <c r="AK7" s="36"/>
      <c r="AL7" s="36"/>
      <c r="AM7" s="37"/>
      <c r="AN7" s="16"/>
      <c r="AO7" s="13"/>
      <c r="AP7" s="130">
        <v>4</v>
      </c>
      <c r="AQ7" s="131" t="str">
        <f>$B$11</f>
        <v>Wales</v>
      </c>
      <c r="AR7" s="132">
        <f>IF($I$9&gt;$K$9,3,IF($I$9&lt;$K$9,0,IF($I$9="",0,IF($I$9=$K$9,1,""))))+IF($K$10&gt;$I$10,3,IF($K$10&lt;$I$10,0,IF($K$10="",0,IF($K$10=$I$10,1,""))))+IF($K$12&gt;$I$12,3,IF($K$12&lt;$I$12,0,IF($K$12="",0,IF($K$12=$I$12,1,""))))</f>
        <v>0</v>
      </c>
      <c r="AS7" s="132">
        <f>$K$10+$I$9+$K$12</f>
        <v>1</v>
      </c>
      <c r="AT7" s="132">
        <f>$K$9+$I$10+$I$12</f>
        <v>6</v>
      </c>
      <c r="AU7" s="132">
        <f>AS7-AT7</f>
        <v>-5</v>
      </c>
      <c r="AV7" s="132"/>
      <c r="AW7" s="1"/>
    </row>
    <row r="8" spans="1:50" ht="12.9" customHeight="1" thickBot="1" x14ac:dyDescent="0.6">
      <c r="A8" s="169" t="s">
        <v>34</v>
      </c>
      <c r="B8" s="38"/>
      <c r="C8" s="39" t="s">
        <v>164</v>
      </c>
      <c r="D8" s="40" t="s">
        <v>36</v>
      </c>
      <c r="E8" s="39" t="str">
        <f>B9</f>
        <v>Türkei</v>
      </c>
      <c r="F8" s="41" t="s">
        <v>37</v>
      </c>
      <c r="G8" s="39" t="str">
        <f>B10</f>
        <v>Italien</v>
      </c>
      <c r="H8" s="42">
        <v>1</v>
      </c>
      <c r="I8" s="164">
        <v>0</v>
      </c>
      <c r="J8" s="165" t="s">
        <v>38</v>
      </c>
      <c r="K8" s="164">
        <v>2</v>
      </c>
      <c r="L8" s="43">
        <f>IF($I$8="","",IF($I$8&gt;$K$8,1,IF($I$8&lt;$K$8,2,IF($I$8=$K$8,"x"))))</f>
        <v>2</v>
      </c>
      <c r="M8" s="21"/>
      <c r="N8" s="17" t="s">
        <v>39</v>
      </c>
      <c r="O8" s="155"/>
      <c r="P8" s="10"/>
      <c r="Q8" s="155"/>
      <c r="R8" s="5"/>
      <c r="S8" s="3"/>
      <c r="T8" s="3"/>
      <c r="U8" s="8"/>
      <c r="V8" s="10"/>
      <c r="W8" s="5"/>
      <c r="X8" s="44"/>
      <c r="Y8" s="10"/>
      <c r="Z8" s="44"/>
      <c r="AA8" s="5"/>
      <c r="AB8" s="3"/>
      <c r="AC8" s="3"/>
      <c r="AD8" s="8"/>
      <c r="AE8" s="10"/>
      <c r="AF8" s="45">
        <v>65</v>
      </c>
      <c r="AG8" s="46" t="str">
        <f>IF($AB$46=$AD$46,"",IF($AB$46&gt;$AD$46,$X$46,$Z$46))</f>
        <v>Belgien</v>
      </c>
      <c r="AH8" s="47" t="s">
        <v>37</v>
      </c>
      <c r="AI8" s="46" t="str">
        <f>IF($AB$52=$AD$52,"",IF($AB$52&gt;$AD$52,$X$52,$Z$52))</f>
        <v>Spanien</v>
      </c>
      <c r="AJ8" s="45">
        <v>66</v>
      </c>
      <c r="AK8" s="48">
        <v>2</v>
      </c>
      <c r="AL8" s="49" t="s">
        <v>38</v>
      </c>
      <c r="AM8" s="50">
        <v>1</v>
      </c>
      <c r="AN8" s="10"/>
      <c r="AO8" s="1"/>
      <c r="AP8" s="51"/>
      <c r="AQ8" s="133"/>
      <c r="AR8" s="133"/>
      <c r="AS8" s="133"/>
      <c r="AT8" s="133"/>
      <c r="AU8" s="133"/>
      <c r="AV8" s="51"/>
      <c r="AW8" s="1"/>
    </row>
    <row r="9" spans="1:50" ht="12.9" customHeight="1" x14ac:dyDescent="0.55000000000000004">
      <c r="A9" s="170"/>
      <c r="B9" s="52" t="s">
        <v>135</v>
      </c>
      <c r="C9" s="39" t="s">
        <v>35</v>
      </c>
      <c r="D9" s="40" t="s">
        <v>41</v>
      </c>
      <c r="E9" s="39" t="str">
        <f>B11</f>
        <v>Wales</v>
      </c>
      <c r="F9" s="41" t="s">
        <v>37</v>
      </c>
      <c r="G9" s="39" t="str">
        <f>B12</f>
        <v>Schweiz</v>
      </c>
      <c r="H9" s="42">
        <v>2</v>
      </c>
      <c r="I9" s="164">
        <v>0</v>
      </c>
      <c r="J9" s="165" t="s">
        <v>38</v>
      </c>
      <c r="K9" s="164">
        <v>1</v>
      </c>
      <c r="L9" s="43">
        <f>IF($I$9="","",IF($I$9&gt;$K$9,1,IF($I$9&lt;$K$9,2,IF($I$9=$K$9,"x"))))</f>
        <v>2</v>
      </c>
      <c r="M9" s="21"/>
      <c r="N9" s="17" t="s">
        <v>42</v>
      </c>
      <c r="O9" s="155"/>
      <c r="P9" s="10"/>
      <c r="Q9" s="155"/>
      <c r="R9" s="5"/>
      <c r="S9" s="3"/>
      <c r="T9" s="3"/>
      <c r="U9" s="8"/>
      <c r="V9" s="10"/>
      <c r="W9" s="27"/>
      <c r="X9" s="53" t="s">
        <v>43</v>
      </c>
      <c r="Y9" s="28"/>
      <c r="Z9" s="28"/>
      <c r="AA9" s="27"/>
      <c r="AB9" s="54"/>
      <c r="AC9" s="54"/>
      <c r="AD9" s="53"/>
      <c r="AE9" s="10"/>
      <c r="AF9" s="5"/>
      <c r="AG9" s="10"/>
      <c r="AH9" s="10"/>
      <c r="AI9" s="10"/>
      <c r="AJ9" s="10"/>
      <c r="AK9" s="10"/>
      <c r="AL9" s="10"/>
      <c r="AM9" s="10"/>
      <c r="AN9" s="10"/>
      <c r="AO9" s="1"/>
      <c r="AP9" s="22" t="s">
        <v>44</v>
      </c>
      <c r="AQ9" s="23"/>
      <c r="AR9" s="24" t="s">
        <v>12</v>
      </c>
      <c r="AS9" s="25" t="s">
        <v>13</v>
      </c>
      <c r="AT9" s="25" t="s">
        <v>14</v>
      </c>
      <c r="AU9" s="25" t="s">
        <v>15</v>
      </c>
      <c r="AV9" s="23" t="s">
        <v>16</v>
      </c>
      <c r="AW9" s="1"/>
    </row>
    <row r="10" spans="1:50" ht="12.9" customHeight="1" x14ac:dyDescent="0.55000000000000004">
      <c r="A10" s="170"/>
      <c r="B10" s="52" t="s">
        <v>136</v>
      </c>
      <c r="C10" s="39" t="s">
        <v>121</v>
      </c>
      <c r="D10" s="40" t="s">
        <v>46</v>
      </c>
      <c r="E10" s="39" t="str">
        <f>B9</f>
        <v>Türkei</v>
      </c>
      <c r="F10" s="41" t="s">
        <v>37</v>
      </c>
      <c r="G10" s="39" t="str">
        <f>B11</f>
        <v>Wales</v>
      </c>
      <c r="H10" s="42">
        <v>14</v>
      </c>
      <c r="I10" s="164">
        <v>2</v>
      </c>
      <c r="J10" s="165" t="s">
        <v>38</v>
      </c>
      <c r="K10" s="164">
        <v>1</v>
      </c>
      <c r="L10" s="43">
        <f>IF($I$10="","",IF($I$10&gt;$K$10,1,IF($I$10&lt;$K$10,2,IF($I$10=$K$10,"x"))))</f>
        <v>1</v>
      </c>
      <c r="M10" s="21"/>
      <c r="N10" s="17"/>
      <c r="O10" s="155"/>
      <c r="P10" s="10"/>
      <c r="Q10" s="155"/>
      <c r="R10" s="5"/>
      <c r="S10" s="3"/>
      <c r="T10" s="3"/>
      <c r="U10" s="8"/>
      <c r="V10" s="10"/>
      <c r="W10" s="54"/>
      <c r="X10" s="28" t="s">
        <v>168</v>
      </c>
      <c r="Y10" s="54"/>
      <c r="Z10" s="54"/>
      <c r="AA10" s="54"/>
      <c r="AB10" s="54"/>
      <c r="AC10" s="54"/>
      <c r="AD10" s="54"/>
      <c r="AE10" s="28"/>
      <c r="AF10" s="11" t="s">
        <v>163</v>
      </c>
      <c r="AG10" s="11"/>
      <c r="AH10" s="11"/>
      <c r="AI10" s="11"/>
      <c r="AJ10" s="11"/>
      <c r="AK10" s="11"/>
      <c r="AL10" s="11"/>
      <c r="AM10" s="11"/>
      <c r="AN10" s="53"/>
      <c r="AO10" s="13"/>
      <c r="AP10" s="134">
        <v>1</v>
      </c>
      <c r="AQ10" s="135" t="str">
        <f>$B$18</f>
        <v>Belgien</v>
      </c>
      <c r="AR10" s="136">
        <f>IF($K$16&gt;$I$16,0,IF($K$16&lt;$I$16,3,IF($K$16="",0,IF($I$16=$K$16,1,""))))+IF($I$18&gt;$K$18,0,IF($I$18&lt;$K$18,3,IF($I$18="",0,IF($I$18=$K$18,1,""))))+IF($K$20&gt;$I$20,3,IF($K$20&lt;$I$20,0,IF($K$20="",0,IF($K$20=$I$20,1,""))))</f>
        <v>9</v>
      </c>
      <c r="AS10" s="136">
        <f>$I$16+$K$18+$K$20</f>
        <v>7</v>
      </c>
      <c r="AT10" s="136">
        <f>$K$16+$I$18+$I$20</f>
        <v>1</v>
      </c>
      <c r="AU10" s="136">
        <f>AS10-AT10</f>
        <v>6</v>
      </c>
      <c r="AV10" s="136"/>
      <c r="AW10" s="1"/>
    </row>
    <row r="11" spans="1:50" ht="12.9" customHeight="1" thickBot="1" x14ac:dyDescent="0.6">
      <c r="A11" s="170"/>
      <c r="B11" s="52" t="s">
        <v>137</v>
      </c>
      <c r="C11" s="39" t="s">
        <v>121</v>
      </c>
      <c r="D11" s="40" t="s">
        <v>36</v>
      </c>
      <c r="E11" s="39" t="str">
        <f>B10</f>
        <v>Italien</v>
      </c>
      <c r="F11" s="41" t="s">
        <v>37</v>
      </c>
      <c r="G11" s="39" t="str">
        <f>B12</f>
        <v>Schweiz</v>
      </c>
      <c r="H11" s="42">
        <v>15</v>
      </c>
      <c r="I11" s="164">
        <v>1</v>
      </c>
      <c r="J11" s="165" t="s">
        <v>38</v>
      </c>
      <c r="K11" s="164">
        <v>0</v>
      </c>
      <c r="L11" s="43">
        <f>IF($I$11="","",IF($I$11&gt;$K$11,1,IF($I$11&lt;$K$11,2,IF($I$11=$K$11,"x"))))</f>
        <v>1</v>
      </c>
      <c r="M11" s="21"/>
      <c r="N11" s="17"/>
      <c r="O11" s="156" t="s">
        <v>48</v>
      </c>
      <c r="P11" s="10"/>
      <c r="Q11" s="155"/>
      <c r="R11" s="5"/>
      <c r="S11" s="3"/>
      <c r="T11" s="3"/>
      <c r="U11" s="8"/>
      <c r="V11" s="10"/>
      <c r="W11" s="27"/>
      <c r="X11" s="28" t="s">
        <v>27</v>
      </c>
      <c r="Y11" s="28"/>
      <c r="Z11" s="28" t="s">
        <v>27</v>
      </c>
      <c r="AA11" s="27"/>
      <c r="AB11" s="54"/>
      <c r="AC11" s="54"/>
      <c r="AD11" s="53"/>
      <c r="AE11" s="54"/>
      <c r="AF11" s="17" t="s">
        <v>49</v>
      </c>
      <c r="AG11" s="18"/>
      <c r="AH11" s="18"/>
      <c r="AI11" s="18"/>
      <c r="AJ11" s="10"/>
      <c r="AK11" s="10"/>
      <c r="AL11" s="10"/>
      <c r="AM11" s="10"/>
      <c r="AN11" s="10"/>
      <c r="AO11" s="1"/>
      <c r="AP11" s="134">
        <v>2</v>
      </c>
      <c r="AQ11" s="135" t="str">
        <f>$B$16</f>
        <v>Dänemark</v>
      </c>
      <c r="AR11" s="136">
        <f>IF($I$15&gt;$K$15,3,IF($I$15&lt;$K$15,0,IF($I$15="",0,IF($I$15=$K$15,1,""))))+IF($I$18&gt;$K$18,3,IF($I$18&lt;$K$18,0,IF($I$18="",0,IF($I$18=$K$18,1,""))))+IF($K$19&gt;$I$19,3,IF($K$19&lt;$I$19,0,IF($K$19="",0,IF($K$19=$I$19,1,""))))</f>
        <v>6</v>
      </c>
      <c r="AS11" s="136">
        <f>$I$15+$I$18+$K$19</f>
        <v>6</v>
      </c>
      <c r="AT11" s="136">
        <f>$K$15+$K$18+$I$19</f>
        <v>2</v>
      </c>
      <c r="AU11" s="136">
        <f>AS11-AT11</f>
        <v>4</v>
      </c>
      <c r="AV11" s="136"/>
      <c r="AW11" s="1"/>
    </row>
    <row r="12" spans="1:50" ht="12.9" customHeight="1" thickBot="1" x14ac:dyDescent="0.6">
      <c r="A12" s="170"/>
      <c r="B12" s="52" t="s">
        <v>138</v>
      </c>
      <c r="C12" s="39" t="s">
        <v>125</v>
      </c>
      <c r="D12" s="40" t="s">
        <v>46</v>
      </c>
      <c r="E12" s="39" t="str">
        <f>B10</f>
        <v>Italien</v>
      </c>
      <c r="F12" s="41" t="s">
        <v>37</v>
      </c>
      <c r="G12" s="39" t="str">
        <f>B11</f>
        <v>Wales</v>
      </c>
      <c r="H12" s="42">
        <v>25</v>
      </c>
      <c r="I12" s="164">
        <v>3</v>
      </c>
      <c r="J12" s="165" t="s">
        <v>38</v>
      </c>
      <c r="K12" s="164">
        <v>0</v>
      </c>
      <c r="L12" s="43">
        <f>IF($I$12="","",IF($I$12&gt;$K$12,1,IF($I$12&lt;$K$12,2,IF($I$12=$K$12,"x"))))</f>
        <v>1</v>
      </c>
      <c r="M12" s="21"/>
      <c r="N12" s="27"/>
      <c r="O12" s="157" t="s">
        <v>165</v>
      </c>
      <c r="P12" s="28"/>
      <c r="Q12" s="157"/>
      <c r="R12" s="27"/>
      <c r="S12" s="54"/>
      <c r="T12" s="54"/>
      <c r="U12" s="53"/>
      <c r="V12" s="10"/>
      <c r="W12" s="57" t="s">
        <v>31</v>
      </c>
      <c r="X12" s="28" t="s">
        <v>51</v>
      </c>
      <c r="Y12" s="28"/>
      <c r="Z12" s="28" t="s">
        <v>52</v>
      </c>
      <c r="AA12" s="57" t="s">
        <v>31</v>
      </c>
      <c r="AB12" s="54"/>
      <c r="AC12" s="54"/>
      <c r="AD12" s="53"/>
      <c r="AE12" s="28"/>
      <c r="AF12" s="57" t="s">
        <v>31</v>
      </c>
      <c r="AG12" s="58"/>
      <c r="AH12" s="59" t="s">
        <v>161</v>
      </c>
      <c r="AI12" s="59"/>
      <c r="AJ12" s="60"/>
      <c r="AK12" s="28"/>
      <c r="AL12" s="28"/>
      <c r="AM12" s="10"/>
      <c r="AN12" s="10"/>
      <c r="AO12" s="1"/>
      <c r="AP12" s="134">
        <v>3</v>
      </c>
      <c r="AQ12" s="135" t="str">
        <f>$B$19</f>
        <v>Russland</v>
      </c>
      <c r="AR12" s="136">
        <f>IF($I$16&gt;$K$16,0,IF($I$16&lt;$K$16,3,IF($I$16="",0,IF($I$16=$K$16,1,""))))+IF($K$17&gt;$I$17,3,IF($K$17&lt;$I$17,0,IF($K$17="",0,IF($K$17=$I$17,1,""))))+IF($K$19&gt;$I$19,0,IF($K$19&lt;$I$19,3,IF($K$19="",0,IF($K$19=$I$19,1,""))))</f>
        <v>3</v>
      </c>
      <c r="AS12" s="136">
        <f>$K$16+$K$17+$I$19</f>
        <v>2</v>
      </c>
      <c r="AT12" s="136">
        <f>$I$16+$I$17+$K$19</f>
        <v>4</v>
      </c>
      <c r="AU12" s="136">
        <f>AS12-AT12</f>
        <v>-2</v>
      </c>
      <c r="AV12" s="136"/>
      <c r="AW12" s="1"/>
    </row>
    <row r="13" spans="1:50" ht="12.9" customHeight="1" thickBot="1" x14ac:dyDescent="0.6">
      <c r="A13" s="171"/>
      <c r="B13" s="61"/>
      <c r="C13" s="39" t="s">
        <v>125</v>
      </c>
      <c r="D13" s="40" t="s">
        <v>46</v>
      </c>
      <c r="E13" s="39" t="str">
        <f>B12</f>
        <v>Schweiz</v>
      </c>
      <c r="F13" s="41" t="s">
        <v>37</v>
      </c>
      <c r="G13" s="39" t="str">
        <f>B9</f>
        <v>Türkei</v>
      </c>
      <c r="H13" s="42">
        <v>26</v>
      </c>
      <c r="I13" s="164">
        <v>2</v>
      </c>
      <c r="J13" s="165" t="s">
        <v>38</v>
      </c>
      <c r="K13" s="164">
        <v>1</v>
      </c>
      <c r="L13" s="43">
        <f>IF($I$13="","",IF($I$13&gt;$K$13,1,IF($I$13&lt;$K$13,2,IF($I$13=$K$13,"x"))))</f>
        <v>1</v>
      </c>
      <c r="M13" s="21"/>
      <c r="N13" s="57" t="s">
        <v>31</v>
      </c>
      <c r="O13" s="157" t="s">
        <v>53</v>
      </c>
      <c r="P13" s="28"/>
      <c r="Q13" s="157" t="s">
        <v>54</v>
      </c>
      <c r="R13" s="57" t="s">
        <v>31</v>
      </c>
      <c r="S13" s="54"/>
      <c r="T13" s="54"/>
      <c r="U13" s="53"/>
      <c r="V13" s="10"/>
      <c r="W13" s="45">
        <v>53</v>
      </c>
      <c r="X13" s="46" t="str">
        <f>IF($S$39=$U$39,"",IF($S$39&gt;$U$39,$O$39,$Q$39))</f>
        <v>Frankreich</v>
      </c>
      <c r="Y13" s="47" t="s">
        <v>37</v>
      </c>
      <c r="Z13" s="46" t="str">
        <f>IF($S$34=$U$34,"",IF($S$34&gt;$U$34,$O$34,$Q$34))</f>
        <v>Kroatien</v>
      </c>
      <c r="AA13" s="45">
        <v>54</v>
      </c>
      <c r="AB13" s="48">
        <v>2</v>
      </c>
      <c r="AC13" s="49" t="s">
        <v>38</v>
      </c>
      <c r="AD13" s="50">
        <v>1</v>
      </c>
      <c r="AE13" s="28"/>
      <c r="AF13" s="45">
        <v>67</v>
      </c>
      <c r="AG13" s="62" t="str">
        <f>IF($AM$8=$AK$8,"",IF($AK$8&gt;$AM$8,$AG$8,$AI$8))</f>
        <v>Belgien</v>
      </c>
      <c r="AH13" s="63"/>
      <c r="AI13" s="63"/>
      <c r="AJ13" s="64"/>
      <c r="AK13" s="54"/>
      <c r="AL13" s="54"/>
      <c r="AM13" s="10"/>
      <c r="AN13" s="10"/>
      <c r="AO13" s="1"/>
      <c r="AP13" s="65">
        <v>4</v>
      </c>
      <c r="AQ13" s="55" t="str">
        <f>$B$17</f>
        <v>Finnland</v>
      </c>
      <c r="AR13" s="56">
        <f>IF($K$15&gt;$I$15,3,IF($K$15&lt;$I$15,0,IF($K$15="",0,IF($K$15=$I$15,1,""))))+IF($K$17&gt;$I$17,0,IF($K$17&lt;$I$17,3,IF($I$17="",0,IF($I$17=$K$17,1,""))))+IF($I$20&gt;$K$20,3,IF($I$20&lt;$K$20,0,IF($I$20="",0,IF($I$20=$K$20,1,""))))</f>
        <v>0</v>
      </c>
      <c r="AS13" s="56">
        <f>$K$15+$I$17+$I$20</f>
        <v>0</v>
      </c>
      <c r="AT13" s="56">
        <f>$I$15+$K$17+$K$20</f>
        <v>8</v>
      </c>
      <c r="AU13" s="56">
        <f>AS13-AT13</f>
        <v>-8</v>
      </c>
      <c r="AV13" s="56"/>
      <c r="AW13" s="1"/>
    </row>
    <row r="14" spans="1:50" ht="12.9" customHeight="1" thickBot="1" x14ac:dyDescent="0.6">
      <c r="A14" s="16"/>
      <c r="B14" s="66"/>
      <c r="C14" s="67"/>
      <c r="D14" s="68"/>
      <c r="E14" s="69"/>
      <c r="F14" s="70"/>
      <c r="G14" s="69"/>
      <c r="H14" s="71"/>
      <c r="I14" s="166"/>
      <c r="J14" s="166"/>
      <c r="K14" s="166"/>
      <c r="L14" s="72"/>
      <c r="M14" s="16"/>
      <c r="N14" s="45">
        <v>37</v>
      </c>
      <c r="O14" s="158" t="str">
        <f>IF(K13="","",$AQ$5)</f>
        <v>Schweiz</v>
      </c>
      <c r="P14" s="47" t="s">
        <v>37</v>
      </c>
      <c r="Q14" s="158" t="str">
        <f>IF(K20="","",$AQ$11)</f>
        <v>Dänemark</v>
      </c>
      <c r="R14" s="73">
        <v>38</v>
      </c>
      <c r="S14" s="48">
        <v>1</v>
      </c>
      <c r="T14" s="49" t="s">
        <v>38</v>
      </c>
      <c r="U14" s="50">
        <v>0</v>
      </c>
      <c r="V14" s="16"/>
      <c r="W14" s="74"/>
      <c r="X14" s="37"/>
      <c r="Y14" s="37"/>
      <c r="Z14" s="37"/>
      <c r="AA14" s="36"/>
      <c r="AB14" s="74"/>
      <c r="AC14" s="74"/>
      <c r="AD14" s="75"/>
      <c r="AE14" s="37"/>
      <c r="AF14" s="69"/>
      <c r="AG14" s="16"/>
      <c r="AH14" s="16"/>
      <c r="AI14" s="16"/>
      <c r="AJ14" s="16"/>
      <c r="AK14" s="16"/>
      <c r="AL14" s="16"/>
      <c r="AM14" s="16"/>
      <c r="AN14" s="10"/>
      <c r="AO14" s="71"/>
      <c r="AP14" s="51"/>
      <c r="AQ14" s="133"/>
      <c r="AR14" s="133"/>
      <c r="AS14" s="133"/>
      <c r="AT14" s="133"/>
      <c r="AU14" s="133"/>
      <c r="AV14" s="51"/>
      <c r="AW14" s="71"/>
    </row>
    <row r="15" spans="1:50" ht="12.9" customHeight="1" x14ac:dyDescent="0.55000000000000004">
      <c r="A15" s="169" t="s">
        <v>55</v>
      </c>
      <c r="B15" s="38"/>
      <c r="C15" s="39" t="s">
        <v>35</v>
      </c>
      <c r="D15" s="40" t="s">
        <v>46</v>
      </c>
      <c r="E15" s="39" t="str">
        <f>B16</f>
        <v>Dänemark</v>
      </c>
      <c r="F15" s="41" t="s">
        <v>37</v>
      </c>
      <c r="G15" s="39" t="str">
        <f>B17</f>
        <v>Finnland</v>
      </c>
      <c r="H15" s="42">
        <v>3</v>
      </c>
      <c r="I15" s="164">
        <v>3</v>
      </c>
      <c r="J15" s="165" t="s">
        <v>38</v>
      </c>
      <c r="K15" s="164">
        <v>0</v>
      </c>
      <c r="L15" s="43">
        <f>IF($I$15="","",IF($I$15&gt;$K$15,1,IF($I$15&lt;$K$15,2,IF($I$15=$K$15,"x"))))</f>
        <v>1</v>
      </c>
      <c r="M15" s="21"/>
      <c r="N15" s="36"/>
      <c r="O15" s="159"/>
      <c r="P15" s="37"/>
      <c r="Q15" s="159"/>
      <c r="R15" s="36"/>
      <c r="S15" s="74"/>
      <c r="T15" s="74"/>
      <c r="U15" s="75"/>
      <c r="V15" s="10"/>
      <c r="W15" s="27"/>
      <c r="X15" s="53" t="s">
        <v>56</v>
      </c>
      <c r="Y15" s="28"/>
      <c r="Z15" s="28"/>
      <c r="AA15" s="27"/>
      <c r="AB15" s="54"/>
      <c r="AC15" s="54"/>
      <c r="AD15" s="53"/>
      <c r="AE15" s="28"/>
      <c r="AF15" s="11" t="s">
        <v>57</v>
      </c>
      <c r="AG15" s="11"/>
      <c r="AH15" s="11"/>
      <c r="AI15" s="11"/>
      <c r="AJ15" s="11"/>
      <c r="AK15" s="11"/>
      <c r="AL15" s="11"/>
      <c r="AM15" s="11"/>
      <c r="AN15" s="16"/>
      <c r="AO15" s="13"/>
      <c r="AP15" s="22" t="s">
        <v>58</v>
      </c>
      <c r="AQ15" s="23"/>
      <c r="AR15" s="24" t="s">
        <v>12</v>
      </c>
      <c r="AS15" s="25" t="s">
        <v>13</v>
      </c>
      <c r="AT15" s="25" t="s">
        <v>14</v>
      </c>
      <c r="AU15" s="25" t="s">
        <v>15</v>
      </c>
      <c r="AV15" s="23" t="s">
        <v>16</v>
      </c>
      <c r="AW15" s="1"/>
    </row>
    <row r="16" spans="1:50" ht="12.9" customHeight="1" x14ac:dyDescent="0.55000000000000004">
      <c r="A16" s="170"/>
      <c r="B16" s="52" t="s">
        <v>139</v>
      </c>
      <c r="C16" s="39" t="s">
        <v>35</v>
      </c>
      <c r="D16" s="40" t="s">
        <v>36</v>
      </c>
      <c r="E16" s="39" t="str">
        <f>B18</f>
        <v>Belgien</v>
      </c>
      <c r="F16" s="41" t="s">
        <v>37</v>
      </c>
      <c r="G16" s="39" t="str">
        <f>B19</f>
        <v>Russland</v>
      </c>
      <c r="H16" s="42">
        <v>4</v>
      </c>
      <c r="I16" s="164">
        <v>2</v>
      </c>
      <c r="J16" s="165" t="s">
        <v>38</v>
      </c>
      <c r="K16" s="164">
        <v>0</v>
      </c>
      <c r="L16" s="43">
        <f>IF($I$16="","",IF($I$16&gt;$K$16,1,IF($I$16&lt;$K$16,2,IF($I$16=$K$16,"x"))))</f>
        <v>1</v>
      </c>
      <c r="M16" s="21"/>
      <c r="N16" s="27"/>
      <c r="O16" s="156" t="s">
        <v>59</v>
      </c>
      <c r="P16" s="28"/>
      <c r="Q16" s="157"/>
      <c r="R16" s="27"/>
      <c r="S16" s="54"/>
      <c r="T16" s="54"/>
      <c r="U16" s="53"/>
      <c r="V16" s="10"/>
      <c r="W16" s="54"/>
      <c r="X16" s="28" t="s">
        <v>169</v>
      </c>
      <c r="Y16" s="54"/>
      <c r="Z16" s="54"/>
      <c r="AA16" s="54"/>
      <c r="AB16" s="54"/>
      <c r="AC16" s="54"/>
      <c r="AD16" s="54"/>
      <c r="AE16" s="28"/>
      <c r="AF16" s="17" t="s">
        <v>162</v>
      </c>
      <c r="AG16" s="17"/>
      <c r="AH16" s="17"/>
      <c r="AI16" s="17"/>
      <c r="AJ16" s="17"/>
      <c r="AK16" s="17"/>
      <c r="AL16" s="17"/>
      <c r="AM16" s="17"/>
      <c r="AN16" s="11"/>
      <c r="AO16" s="76"/>
      <c r="AP16" s="137">
        <v>1</v>
      </c>
      <c r="AQ16" s="138" t="str">
        <f>$B$23</f>
        <v>Holland</v>
      </c>
      <c r="AR16" s="139">
        <f>IF($I$23&gt;$K$23,3,IF($I$23&lt;$K$23,0,IF($I$23="",0,IF($I$23=$K$23,1,""))))+IF($I$25&gt;$K$25,3,IF($I$25&lt;$K$25,0,IF($I$25="",0,IF($I$25=$K$25,1,""))))+IF($K$26&gt;$I$26,3,IF($K$26&lt;$I$26,0,IF($K$26="",0,IF($K$26=$I$26,1,""))))</f>
        <v>9</v>
      </c>
      <c r="AS16" s="139">
        <f>$I$23+$K$26+$K$25</f>
        <v>4</v>
      </c>
      <c r="AT16" s="139">
        <f>$K$23+$K$25+$I$26</f>
        <v>1</v>
      </c>
      <c r="AU16" s="139">
        <f>AS16-AT16</f>
        <v>3</v>
      </c>
      <c r="AV16" s="139"/>
      <c r="AW16" s="1"/>
    </row>
    <row r="17" spans="1:49" ht="12.9" customHeight="1" thickBot="1" x14ac:dyDescent="0.6">
      <c r="A17" s="170"/>
      <c r="B17" s="52" t="s">
        <v>140</v>
      </c>
      <c r="C17" s="39" t="s">
        <v>121</v>
      </c>
      <c r="D17" s="40" t="s">
        <v>41</v>
      </c>
      <c r="E17" s="39" t="str">
        <f>B17</f>
        <v>Finnland</v>
      </c>
      <c r="F17" s="41" t="s">
        <v>37</v>
      </c>
      <c r="G17" s="39" t="str">
        <f>B19</f>
        <v>Russland</v>
      </c>
      <c r="H17" s="42">
        <v>13</v>
      </c>
      <c r="I17" s="164">
        <v>0</v>
      </c>
      <c r="J17" s="165" t="s">
        <v>38</v>
      </c>
      <c r="K17" s="164">
        <v>2</v>
      </c>
      <c r="L17" s="43">
        <f>IF($I$17="","",IF($I$17&gt;$K$17,1,IF($I$17&lt;$K$17,2,IF($I$17=$K$17,"x"))))</f>
        <v>2</v>
      </c>
      <c r="M17" s="21"/>
      <c r="N17" s="27"/>
      <c r="O17" s="157" t="s">
        <v>166</v>
      </c>
      <c r="P17" s="28"/>
      <c r="Q17" s="157"/>
      <c r="R17" s="27"/>
      <c r="S17" s="54"/>
      <c r="T17" s="54"/>
      <c r="U17" s="53"/>
      <c r="V17" s="10"/>
      <c r="W17" s="27"/>
      <c r="X17" s="28" t="s">
        <v>27</v>
      </c>
      <c r="Y17" s="28"/>
      <c r="Z17" s="28" t="s">
        <v>27</v>
      </c>
      <c r="AA17" s="27"/>
      <c r="AB17" s="54"/>
      <c r="AC17" s="54"/>
      <c r="AD17" s="53"/>
      <c r="AE17" s="54"/>
      <c r="AF17" s="17" t="s">
        <v>62</v>
      </c>
      <c r="AG17" s="17"/>
      <c r="AH17" s="17"/>
      <c r="AI17" s="17"/>
      <c r="AJ17" s="17"/>
      <c r="AK17" s="17"/>
      <c r="AL17" s="17"/>
      <c r="AM17" s="17"/>
      <c r="AN17" s="17"/>
      <c r="AO17" s="13"/>
      <c r="AP17" s="137">
        <v>2</v>
      </c>
      <c r="AQ17" s="138" t="str">
        <f>$B$24</f>
        <v>Ukraine</v>
      </c>
      <c r="AR17" s="139">
        <f>IF($K$23&gt;$I$23,3,IF($K$23&lt;$I$23,0,IF($K$23="",0,IF($K$23=$I$23,1,""))))+IF($I$24&gt;$K$24,3,IF($I$24&lt;$K$24,0,IF($I$24="",0,IF($I$24=$K$24,1,""))))+IF($I$27&gt;$K$27,3,IF($I$27&lt;$K$27,0,IF($I$27="",0,IF($I$27=$K$27,1,""))))</f>
        <v>6</v>
      </c>
      <c r="AS17" s="139">
        <f>$K$23+$I$24+$I$27</f>
        <v>5</v>
      </c>
      <c r="AT17" s="139">
        <f>$I$23+$K$24+$K$27</f>
        <v>2</v>
      </c>
      <c r="AU17" s="139">
        <f>AS17-AT17</f>
        <v>3</v>
      </c>
      <c r="AV17" s="139"/>
      <c r="AW17" s="1"/>
    </row>
    <row r="18" spans="1:49" ht="12.9" customHeight="1" thickBot="1" x14ac:dyDescent="0.6">
      <c r="A18" s="170"/>
      <c r="B18" s="52" t="s">
        <v>141</v>
      </c>
      <c r="C18" s="39" t="s">
        <v>45</v>
      </c>
      <c r="D18" s="40" t="s">
        <v>46</v>
      </c>
      <c r="E18" s="39" t="str">
        <f>B16</f>
        <v>Dänemark</v>
      </c>
      <c r="F18" s="41" t="s">
        <v>37</v>
      </c>
      <c r="G18" s="39" t="str">
        <f>B18</f>
        <v>Belgien</v>
      </c>
      <c r="H18" s="42">
        <v>17</v>
      </c>
      <c r="I18" s="164">
        <v>1</v>
      </c>
      <c r="J18" s="165" t="s">
        <v>38</v>
      </c>
      <c r="K18" s="164">
        <v>2</v>
      </c>
      <c r="L18" s="43">
        <f>IF($I$18="","",IF($I$18&gt;$K$18,1,IF($I$18&lt;$K$18,2,IF($I$18=$K$18,"x"))))</f>
        <v>2</v>
      </c>
      <c r="M18" s="21"/>
      <c r="N18" s="57" t="s">
        <v>31</v>
      </c>
      <c r="O18" s="157" t="s">
        <v>64</v>
      </c>
      <c r="P18" s="28"/>
      <c r="Q18" s="157" t="s">
        <v>65</v>
      </c>
      <c r="R18" s="57" t="s">
        <v>31</v>
      </c>
      <c r="S18" s="54"/>
      <c r="T18" s="54"/>
      <c r="U18" s="53"/>
      <c r="V18" s="10"/>
      <c r="W18" s="57" t="s">
        <v>31</v>
      </c>
      <c r="X18" s="28" t="s">
        <v>66</v>
      </c>
      <c r="Y18" s="28"/>
      <c r="Z18" s="28" t="s">
        <v>59</v>
      </c>
      <c r="AA18" s="57" t="s">
        <v>31</v>
      </c>
      <c r="AB18" s="54"/>
      <c r="AC18" s="54"/>
      <c r="AD18" s="53"/>
      <c r="AE18" s="28"/>
      <c r="AF18" s="8"/>
      <c r="AG18" s="8"/>
      <c r="AH18" s="8"/>
      <c r="AI18" s="8"/>
      <c r="AJ18" s="8"/>
      <c r="AK18" s="8"/>
      <c r="AL18" s="8"/>
      <c r="AM18" s="28"/>
      <c r="AN18" s="17"/>
      <c r="AO18" s="13"/>
      <c r="AP18" s="77">
        <v>3</v>
      </c>
      <c r="AQ18" s="78" t="str">
        <f>$B$26</f>
        <v>Nordmazedonien</v>
      </c>
      <c r="AR18" s="79">
        <f>IF($I$22&gt;$K$22,0,IF($I$22&lt;$K$22,3,IF($I$22="",0,IF($I$22=$K$22,1,""))))+IF($K$24&gt;$I$24,3,IF($K$24&lt;$I$24,0,IF($K$24="",0,IF($I$24=$K$24,1,""))))+IF($K$26&gt;$I$26,0,IF($K$26&lt;$I$26,3,IF($K$26="",0,IF($K$26=$I$26,1,""))))</f>
        <v>3</v>
      </c>
      <c r="AS18" s="79">
        <f>$K$22+$K$24+$I$26</f>
        <v>1</v>
      </c>
      <c r="AT18" s="79">
        <f>$I$22+$I$24+$K$26</f>
        <v>4</v>
      </c>
      <c r="AU18" s="79">
        <f>AS18-AT18</f>
        <v>-3</v>
      </c>
      <c r="AV18" s="79"/>
      <c r="AW18" s="1"/>
    </row>
    <row r="19" spans="1:49" ht="12.9" customHeight="1" thickBot="1" x14ac:dyDescent="0.6">
      <c r="A19" s="170"/>
      <c r="B19" s="52" t="s">
        <v>142</v>
      </c>
      <c r="C19" s="39" t="s">
        <v>50</v>
      </c>
      <c r="D19" s="40" t="s">
        <v>36</v>
      </c>
      <c r="E19" s="39" t="str">
        <f>B19</f>
        <v>Russland</v>
      </c>
      <c r="F19" s="41" t="s">
        <v>37</v>
      </c>
      <c r="G19" s="39" t="str">
        <f>B16</f>
        <v>Dänemark</v>
      </c>
      <c r="H19" s="42">
        <v>29</v>
      </c>
      <c r="I19" s="164">
        <v>0</v>
      </c>
      <c r="J19" s="165" t="s">
        <v>38</v>
      </c>
      <c r="K19" s="164">
        <v>2</v>
      </c>
      <c r="L19" s="43">
        <f>IF($I$19="","",IF($I$19&gt;$K$19,1,IF($I$19&lt;$K$19,2,IF($I$19=$K$19,"x"))))</f>
        <v>2</v>
      </c>
      <c r="M19" s="21"/>
      <c r="N19" s="45">
        <v>39</v>
      </c>
      <c r="O19" s="158" t="str">
        <f>IF(K13="","",$AQ$4)</f>
        <v>Italien</v>
      </c>
      <c r="P19" s="47" t="s">
        <v>37</v>
      </c>
      <c r="Q19" s="158" t="str">
        <f>IF(K27="","",$AQ$17)</f>
        <v>Ukraine</v>
      </c>
      <c r="R19" s="45">
        <v>40</v>
      </c>
      <c r="S19" s="48">
        <v>2</v>
      </c>
      <c r="T19" s="49" t="s">
        <v>38</v>
      </c>
      <c r="U19" s="50">
        <v>0</v>
      </c>
      <c r="V19" s="10"/>
      <c r="W19" s="45">
        <v>55</v>
      </c>
      <c r="X19" s="46" t="str">
        <f>IF($S$29=$U$29,"",IF($S$29&gt;$U$29,$O$29,$Q$29))</f>
        <v>Belgien</v>
      </c>
      <c r="Y19" s="47" t="s">
        <v>37</v>
      </c>
      <c r="Z19" s="46" t="str">
        <f>IF($S$19=$U$19,"",IF($S$19&gt;$U$19,$O$19,$Q$19))</f>
        <v>Italien</v>
      </c>
      <c r="AA19" s="45">
        <v>56</v>
      </c>
      <c r="AB19" s="48">
        <v>1</v>
      </c>
      <c r="AC19" s="49" t="s">
        <v>38</v>
      </c>
      <c r="AD19" s="50">
        <v>0</v>
      </c>
      <c r="AE19" s="28"/>
      <c r="AF19" s="11" t="s">
        <v>68</v>
      </c>
      <c r="AG19" s="11"/>
      <c r="AH19" s="11"/>
      <c r="AI19" s="11"/>
      <c r="AJ19" s="11"/>
      <c r="AK19" s="11"/>
      <c r="AL19" s="11"/>
      <c r="AM19" s="11"/>
      <c r="AN19" s="80">
        <f>SUM(I8:I48,K8:K48,S14:S49,U14:U49,AB13:AB52,AD13:AD52,AK8,AM8)</f>
        <v>114</v>
      </c>
      <c r="AO19" s="13"/>
      <c r="AP19" s="137">
        <v>4</v>
      </c>
      <c r="AQ19" s="138" t="str">
        <f>$B$25</f>
        <v>Österreich</v>
      </c>
      <c r="AR19" s="139">
        <f>IF($K$22&gt;$I$22,0,IF($K$22&lt;$I$22,3,IF($K$22="",0,IF($K$22=$I$22,1,""))))+IF($I$25&gt;$K$25,0,IF($I$25&lt;$K$25,3,IF($I$25="",0,IF($I$25=$K$25,1,""))))+IF($K$27&gt;$I$27,3,IF($K$27&lt;$I$27,0,IF($K$27="",0,IF($K$27=$I$27,1,""))))</f>
        <v>0</v>
      </c>
      <c r="AS19" s="139">
        <f>$I$22+$K$25+$K$27</f>
        <v>0</v>
      </c>
      <c r="AT19" s="139">
        <f>$K$22+$I$25+$I$27</f>
        <v>5</v>
      </c>
      <c r="AU19" s="139">
        <f>AS19-AT19</f>
        <v>-5</v>
      </c>
      <c r="AV19" s="139"/>
      <c r="AW19" s="1"/>
    </row>
    <row r="20" spans="1:49" ht="12.9" customHeight="1" x14ac:dyDescent="0.55000000000000004">
      <c r="A20" s="171"/>
      <c r="B20" s="61"/>
      <c r="C20" s="39" t="s">
        <v>50</v>
      </c>
      <c r="D20" s="40" t="s">
        <v>36</v>
      </c>
      <c r="E20" s="39" t="str">
        <f>B17</f>
        <v>Finnland</v>
      </c>
      <c r="F20" s="41" t="s">
        <v>37</v>
      </c>
      <c r="G20" s="39" t="str">
        <f>B18</f>
        <v>Belgien</v>
      </c>
      <c r="H20" s="42">
        <v>30</v>
      </c>
      <c r="I20" s="164">
        <v>0</v>
      </c>
      <c r="J20" s="165" t="s">
        <v>38</v>
      </c>
      <c r="K20" s="164">
        <v>3</v>
      </c>
      <c r="L20" s="43">
        <f>IF($I$20="","",IF($I$20&gt;$K$20,1,IF($I$20&lt;$K$20,2,IF($I$20=$K$20,"x"))))</f>
        <v>2</v>
      </c>
      <c r="M20" s="21"/>
      <c r="N20" s="5"/>
      <c r="O20" s="155"/>
      <c r="P20" s="10"/>
      <c r="Q20" s="155"/>
      <c r="R20" s="5"/>
      <c r="S20" s="3"/>
      <c r="T20" s="3"/>
      <c r="U20" s="8"/>
      <c r="V20" s="10"/>
      <c r="W20" s="5"/>
      <c r="X20" s="10"/>
      <c r="Y20" s="10"/>
      <c r="Z20" s="10"/>
      <c r="AA20" s="5"/>
      <c r="AB20" s="3"/>
      <c r="AC20" s="3"/>
      <c r="AD20" s="8"/>
      <c r="AE20" s="28"/>
      <c r="AF20" s="69"/>
      <c r="AG20" s="16"/>
      <c r="AH20" s="16"/>
      <c r="AI20" s="16"/>
      <c r="AJ20" s="16"/>
      <c r="AK20" s="16"/>
      <c r="AL20" s="16"/>
      <c r="AM20" s="16"/>
      <c r="AN20" s="11"/>
      <c r="AO20" s="13"/>
      <c r="AP20" s="51"/>
      <c r="AQ20" s="133"/>
      <c r="AR20" s="133"/>
      <c r="AS20" s="133"/>
      <c r="AT20" s="133"/>
      <c r="AU20" s="133"/>
      <c r="AV20" s="51"/>
      <c r="AW20" s="1"/>
    </row>
    <row r="21" spans="1:49" ht="12.9" customHeight="1" x14ac:dyDescent="0.55000000000000004">
      <c r="A21" s="16"/>
      <c r="B21" s="66"/>
      <c r="C21" s="67"/>
      <c r="D21" s="68"/>
      <c r="E21" s="69"/>
      <c r="F21" s="70"/>
      <c r="G21" s="69"/>
      <c r="H21" s="71"/>
      <c r="I21" s="166"/>
      <c r="J21" s="166"/>
      <c r="K21" s="166"/>
      <c r="L21" s="72"/>
      <c r="M21" s="16"/>
      <c r="N21" s="27"/>
      <c r="O21" s="156" t="s">
        <v>69</v>
      </c>
      <c r="P21" s="28"/>
      <c r="Q21" s="157"/>
      <c r="R21" s="27"/>
      <c r="S21" s="54"/>
      <c r="T21" s="54"/>
      <c r="U21" s="53"/>
      <c r="V21" s="16"/>
      <c r="W21" s="36"/>
      <c r="X21" s="53" t="s">
        <v>70</v>
      </c>
      <c r="Y21" s="37"/>
      <c r="Z21" s="37"/>
      <c r="AA21" s="36"/>
      <c r="AB21" s="74"/>
      <c r="AC21" s="74"/>
      <c r="AD21" s="75"/>
      <c r="AE21" s="16"/>
      <c r="AF21" s="5"/>
      <c r="AG21" s="81" t="s">
        <v>71</v>
      </c>
      <c r="AH21" s="173" t="s">
        <v>171</v>
      </c>
      <c r="AI21" s="174"/>
      <c r="AJ21" s="174"/>
      <c r="AK21" s="174"/>
      <c r="AL21" s="174"/>
      <c r="AM21" s="174"/>
      <c r="AN21" s="175"/>
      <c r="AO21" s="82"/>
      <c r="AP21" s="22" t="s">
        <v>72</v>
      </c>
      <c r="AQ21" s="23"/>
      <c r="AR21" s="24" t="s">
        <v>12</v>
      </c>
      <c r="AS21" s="25" t="s">
        <v>13</v>
      </c>
      <c r="AT21" s="25" t="s">
        <v>14</v>
      </c>
      <c r="AU21" s="25" t="s">
        <v>15</v>
      </c>
      <c r="AV21" s="23" t="s">
        <v>16</v>
      </c>
      <c r="AW21" s="71"/>
    </row>
    <row r="22" spans="1:49" ht="12.9" customHeight="1" thickBot="1" x14ac:dyDescent="0.6">
      <c r="A22" s="169" t="s">
        <v>73</v>
      </c>
      <c r="B22" s="38"/>
      <c r="C22" s="39" t="s">
        <v>40</v>
      </c>
      <c r="D22" s="40" t="s">
        <v>46</v>
      </c>
      <c r="E22" s="39" t="str">
        <f>B25</f>
        <v>Österreich</v>
      </c>
      <c r="F22" s="41" t="s">
        <v>37</v>
      </c>
      <c r="G22" s="83" t="str">
        <f>B26</f>
        <v>Nordmazedonien</v>
      </c>
      <c r="H22" s="42">
        <v>6</v>
      </c>
      <c r="I22" s="164">
        <v>0</v>
      </c>
      <c r="J22" s="165" t="s">
        <v>38</v>
      </c>
      <c r="K22" s="164">
        <v>1</v>
      </c>
      <c r="L22" s="43">
        <f>IF($I$22="","",IF($I$22&gt;$K$22,1,IF($I$22&lt;$K$22,2,IF($I$22=$K$22,"x"))))</f>
        <v>2</v>
      </c>
      <c r="M22" s="21"/>
      <c r="N22" s="5"/>
      <c r="O22" s="157" t="s">
        <v>167</v>
      </c>
      <c r="P22" s="28"/>
      <c r="Q22" s="157"/>
      <c r="R22" s="27"/>
      <c r="S22" s="54"/>
      <c r="T22" s="54"/>
      <c r="U22" s="53"/>
      <c r="V22" s="10"/>
      <c r="W22" s="54"/>
      <c r="X22" s="28" t="s">
        <v>47</v>
      </c>
      <c r="Y22" s="54"/>
      <c r="Z22" s="54"/>
      <c r="AA22" s="54"/>
      <c r="AB22" s="54"/>
      <c r="AC22" s="54"/>
      <c r="AD22" s="54"/>
      <c r="AE22" s="28"/>
      <c r="AF22" s="5"/>
      <c r="AG22" s="81" t="s">
        <v>76</v>
      </c>
      <c r="AH22" s="176"/>
      <c r="AI22" s="176"/>
      <c r="AJ22" s="176"/>
      <c r="AK22" s="176"/>
      <c r="AL22" s="176"/>
      <c r="AM22" s="176"/>
      <c r="AN22" s="176"/>
      <c r="AO22" s="13"/>
      <c r="AP22" s="140">
        <v>1</v>
      </c>
      <c r="AQ22" s="141" t="str">
        <f>$B$30</f>
        <v>England</v>
      </c>
      <c r="AR22" s="142">
        <f>IF($K$32&gt;$I$32,0,IF($K$32&lt;$I$32,3,IF($K$32="",0,IF($I$32=$K$32,1,""))))+IF($I$33&gt;$K$33,0,IF($I$33&lt;$K$33,3,IF($I$33="",0,IF($I$33=$K$33,1,""))))+IF($I$29&gt;$K$29,3,IF($I$29&lt;$K$29,0,IF($I$29="",0,IF($I$29=$K$29,1,""))))</f>
        <v>9</v>
      </c>
      <c r="AS22" s="142">
        <f>$I$29+$I$32+$K$33</f>
        <v>6</v>
      </c>
      <c r="AT22" s="142">
        <f>$K$29+$K$32+$I$33</f>
        <v>1</v>
      </c>
      <c r="AU22" s="142">
        <f>AS22-AT22</f>
        <v>5</v>
      </c>
      <c r="AV22" s="143"/>
      <c r="AW22" s="1"/>
    </row>
    <row r="23" spans="1:49" ht="12.9" customHeight="1" thickBot="1" x14ac:dyDescent="0.6">
      <c r="A23" s="170"/>
      <c r="B23" s="52" t="s">
        <v>143</v>
      </c>
      <c r="C23" s="39" t="s">
        <v>40</v>
      </c>
      <c r="D23" s="40" t="s">
        <v>36</v>
      </c>
      <c r="E23" s="39" t="str">
        <f>B23</f>
        <v>Holland</v>
      </c>
      <c r="F23" s="41" t="s">
        <v>37</v>
      </c>
      <c r="G23" s="39" t="str">
        <f>B24</f>
        <v>Ukraine</v>
      </c>
      <c r="H23" s="42">
        <v>7</v>
      </c>
      <c r="I23" s="164">
        <v>2</v>
      </c>
      <c r="J23" s="165" t="s">
        <v>38</v>
      </c>
      <c r="K23" s="164">
        <v>1</v>
      </c>
      <c r="L23" s="43">
        <f>IF($I$23="","",IF($I$23&gt;$K$23,1,IF($I$23&lt;$K$23,2,IF($I$23=$K$23,"x"))))</f>
        <v>1</v>
      </c>
      <c r="M23" s="21"/>
      <c r="N23" s="57" t="s">
        <v>31</v>
      </c>
      <c r="O23" s="157" t="s">
        <v>77</v>
      </c>
      <c r="P23" s="28"/>
      <c r="Q23" s="157" t="s">
        <v>78</v>
      </c>
      <c r="R23" s="57" t="s">
        <v>31</v>
      </c>
      <c r="S23" s="54"/>
      <c r="T23" s="54"/>
      <c r="U23" s="53"/>
      <c r="V23" s="10"/>
      <c r="W23" s="27"/>
      <c r="X23" s="28" t="s">
        <v>27</v>
      </c>
      <c r="Y23" s="28"/>
      <c r="Z23" s="28" t="s">
        <v>27</v>
      </c>
      <c r="AA23" s="27"/>
      <c r="AB23" s="54"/>
      <c r="AC23" s="54"/>
      <c r="AD23" s="53"/>
      <c r="AE23" s="54"/>
      <c r="AF23" s="5"/>
      <c r="AG23" s="81" t="s">
        <v>79</v>
      </c>
      <c r="AH23" s="177"/>
      <c r="AI23" s="178"/>
      <c r="AJ23" s="178"/>
      <c r="AK23" s="178"/>
      <c r="AL23" s="178"/>
      <c r="AM23" s="178"/>
      <c r="AN23" s="179"/>
      <c r="AO23" s="13"/>
      <c r="AP23" s="140">
        <v>2</v>
      </c>
      <c r="AQ23" s="141" t="str">
        <f>$B$31</f>
        <v>Kroatien</v>
      </c>
      <c r="AR23" s="142">
        <f>IF($I$29&gt;$K$29,0,IF($I$29&lt;$K$29,3,IF($I$29="",0,IF($I$29=$K$29,1,""))))+IF($I$31&gt;$K$31,3,IF($I$31&lt;$K$31,0,IF($I$31="",0,IF($I$31=$K$31,1,""))))+IF($K$34&gt;$I$34,0,IF($K$34&lt;$I$34,3,IF($K$34="",0,IF($K$34=$I$34,1,""))))</f>
        <v>6</v>
      </c>
      <c r="AS23" s="142">
        <f>$K$29+$I$31+$I$34</f>
        <v>6</v>
      </c>
      <c r="AT23" s="142">
        <f>$I$29+$K$31+$K$34</f>
        <v>3</v>
      </c>
      <c r="AU23" s="142">
        <f>AS23-AT23</f>
        <v>3</v>
      </c>
      <c r="AV23" s="143"/>
      <c r="AW23" s="1"/>
    </row>
    <row r="24" spans="1:49" ht="12.9" customHeight="1" thickBot="1" x14ac:dyDescent="0.6">
      <c r="A24" s="170"/>
      <c r="B24" s="52" t="s">
        <v>144</v>
      </c>
      <c r="C24" s="39" t="s">
        <v>45</v>
      </c>
      <c r="D24" s="40" t="s">
        <v>41</v>
      </c>
      <c r="E24" s="39" t="str">
        <f>B24</f>
        <v>Ukraine</v>
      </c>
      <c r="F24" s="41" t="s">
        <v>37</v>
      </c>
      <c r="G24" s="83" t="str">
        <f>B26</f>
        <v>Nordmazedonien</v>
      </c>
      <c r="H24" s="42">
        <v>16</v>
      </c>
      <c r="I24" s="164">
        <v>2</v>
      </c>
      <c r="J24" s="165" t="s">
        <v>38</v>
      </c>
      <c r="K24" s="164">
        <v>0</v>
      </c>
      <c r="L24" s="43">
        <f>IF($I$24="","",IF($I$24&gt;$K$24,1,IF($I$24&lt;$K$24,2,IF($I$24=$K$24,"x"))))</f>
        <v>1</v>
      </c>
      <c r="M24" s="21"/>
      <c r="N24" s="45">
        <v>41</v>
      </c>
      <c r="O24" s="158" t="str">
        <f>IF(K27="","",$AQ$16)</f>
        <v>Holland</v>
      </c>
      <c r="P24" s="47" t="s">
        <v>37</v>
      </c>
      <c r="Q24" s="158" t="str">
        <f>IF(K48="","",IF($AQ$46=$AX$37,$AQ$24,IF($AQ$46=$AX$38,$AQ$30,IF($AQ$46=$AX$39,$AQ$36,IF($AQ$46=$AX$40,$AQ$30,IF($AQ$46=$AX$41,$AQ$36,IF($AQ$46=$AX$42,$AQ$36,IF($AQ$46=$AX$43,$AQ$24,IF($AQ$46=$AX$44,$AQ$24,IF($AQ$46=$AX$45,$AQ$36,IF($AQ$46=$AX$46,$AQ$36,IF($AQ$46=$AX$47,$AQ$24,IF($AQ$46=$AX$48,$AQ$24,IF($AQ$46=$AX$49,$AQ$30,IF($AQ$46=$AX$50,$AQ$30,IF($AQ$46=$AX$51,$AQ$30,""))))))))))))))))</f>
        <v>Deutschland</v>
      </c>
      <c r="R24" s="45">
        <v>42</v>
      </c>
      <c r="S24" s="48">
        <v>0</v>
      </c>
      <c r="T24" s="49" t="s">
        <v>38</v>
      </c>
      <c r="U24" s="50">
        <v>1</v>
      </c>
      <c r="V24" s="10"/>
      <c r="W24" s="57" t="s">
        <v>31</v>
      </c>
      <c r="X24" s="28" t="s">
        <v>48</v>
      </c>
      <c r="Y24" s="28"/>
      <c r="Z24" s="28" t="s">
        <v>69</v>
      </c>
      <c r="AA24" s="57" t="s">
        <v>31</v>
      </c>
      <c r="AB24" s="54"/>
      <c r="AC24" s="54"/>
      <c r="AD24" s="53"/>
      <c r="AE24" s="28"/>
      <c r="AF24" s="5"/>
      <c r="AG24" s="81" t="s">
        <v>80</v>
      </c>
      <c r="AH24" s="177"/>
      <c r="AI24" s="178"/>
      <c r="AJ24" s="178"/>
      <c r="AK24" s="178"/>
      <c r="AL24" s="178"/>
      <c r="AM24" s="178"/>
      <c r="AN24" s="179"/>
      <c r="AO24" s="13"/>
      <c r="AP24" s="140">
        <v>3</v>
      </c>
      <c r="AQ24" s="85" t="str">
        <f>$B$33</f>
        <v>Tschechien</v>
      </c>
      <c r="AR24" s="86">
        <f>IF($K$30&gt;$I$30,3,IF($K$30&lt;$I$30,0,IF($K$30="",0,IF($K$30=$I$30,1,""))))+IF($I$31&gt;$K$31,0,IF($I$31&lt;$K$31,3,IF($I$31="",0,IF($I$31=$K$31,1,""))))+IF($K$33&gt;$I$33,0,IF($K$33&lt;$I$33,3,IF($K$33="",0,IF($K$33=$I$33,1,""))))</f>
        <v>1</v>
      </c>
      <c r="AS24" s="86">
        <f>$K$30+$K$31+$I$33</f>
        <v>1</v>
      </c>
      <c r="AT24" s="86">
        <f>$I$30+$I$31+$K$33</f>
        <v>5</v>
      </c>
      <c r="AU24" s="86">
        <f>AS24-AT24</f>
        <v>-4</v>
      </c>
      <c r="AV24" s="87"/>
      <c r="AW24" s="1"/>
    </row>
    <row r="25" spans="1:49" ht="12.9" customHeight="1" thickBot="1" x14ac:dyDescent="0.6">
      <c r="A25" s="170"/>
      <c r="B25" s="52" t="s">
        <v>145</v>
      </c>
      <c r="C25" s="39" t="s">
        <v>45</v>
      </c>
      <c r="D25" s="40" t="s">
        <v>36</v>
      </c>
      <c r="E25" s="39" t="str">
        <f>B23</f>
        <v>Holland</v>
      </c>
      <c r="F25" s="41" t="s">
        <v>37</v>
      </c>
      <c r="G25" s="39" t="str">
        <f>B25</f>
        <v>Österreich</v>
      </c>
      <c r="H25" s="42">
        <v>18</v>
      </c>
      <c r="I25" s="164">
        <v>2</v>
      </c>
      <c r="J25" s="165" t="s">
        <v>38</v>
      </c>
      <c r="K25" s="164">
        <v>0</v>
      </c>
      <c r="L25" s="43">
        <f>IF($I$25="","",IF($I$25&gt;$K$25,1,IF($I$25&lt;$K$25,2,IF($I$25=$K$25,"x"))))</f>
        <v>1</v>
      </c>
      <c r="M25" s="21"/>
      <c r="N25" s="5"/>
      <c r="O25" s="155"/>
      <c r="P25" s="10"/>
      <c r="Q25" s="155"/>
      <c r="R25" s="5"/>
      <c r="S25" s="3"/>
      <c r="T25" s="3"/>
      <c r="U25" s="8"/>
      <c r="V25" s="10"/>
      <c r="W25" s="45">
        <v>57</v>
      </c>
      <c r="X25" s="46" t="str">
        <f>IF($S$14=$U$14,"",IF($S$14&gt;$U$14,$O$14,$Q$14))</f>
        <v>Schweiz</v>
      </c>
      <c r="Y25" s="47" t="s">
        <v>37</v>
      </c>
      <c r="Z25" s="46" t="str">
        <f>IF($S$24=$U$24,"",IF($S$24&gt;$U$24,$O$24,$Q$24))</f>
        <v>Deutschland</v>
      </c>
      <c r="AA25" s="45">
        <v>58</v>
      </c>
      <c r="AB25" s="48">
        <v>2</v>
      </c>
      <c r="AC25" s="49" t="s">
        <v>38</v>
      </c>
      <c r="AD25" s="50">
        <v>1</v>
      </c>
      <c r="AE25" s="28"/>
      <c r="AF25" s="5"/>
      <c r="AG25" s="81" t="s">
        <v>81</v>
      </c>
      <c r="AH25" s="180"/>
      <c r="AI25" s="178"/>
      <c r="AJ25" s="178"/>
      <c r="AK25" s="178"/>
      <c r="AL25" s="178"/>
      <c r="AM25" s="178"/>
      <c r="AN25" s="179"/>
      <c r="AO25" s="13"/>
      <c r="AP25" s="84">
        <v>4</v>
      </c>
      <c r="AQ25" s="141" t="str">
        <f>$B$32</f>
        <v>Schottland</v>
      </c>
      <c r="AR25" s="142">
        <f>IF($I$30&gt;$K$30,3,IF($I$30&lt;$K$30,0,IF($I$30="",0,IF($I$30=$K$30,1,""))))+IF($K$32&gt;$I$32,3,IF($K$32&lt;$I$32,0,IF($K$32="",0,IF($I$32=$K$32,1,""))))+IF($I$34&gt;$K$34,0,IF($I$34&lt;$K$34,3,IF($I$34="",0,IF($I$34=$K$34,1,""))))</f>
        <v>1</v>
      </c>
      <c r="AS25" s="142">
        <f>$I$30+$K$32+$K$34</f>
        <v>0</v>
      </c>
      <c r="AT25" s="142">
        <f>$K$30+$I$32+$I$34</f>
        <v>4</v>
      </c>
      <c r="AU25" s="142">
        <f>AS25-AT25</f>
        <v>-4</v>
      </c>
      <c r="AV25" s="143"/>
      <c r="AW25" s="1"/>
    </row>
    <row r="26" spans="1:49" ht="12.9" customHeight="1" x14ac:dyDescent="0.55000000000000004">
      <c r="A26" s="170"/>
      <c r="B26" s="88" t="s">
        <v>146</v>
      </c>
      <c r="C26" s="39" t="s">
        <v>50</v>
      </c>
      <c r="D26" s="40" t="s">
        <v>46</v>
      </c>
      <c r="E26" s="83" t="str">
        <f>B26</f>
        <v>Nordmazedonien</v>
      </c>
      <c r="F26" s="41" t="s">
        <v>37</v>
      </c>
      <c r="G26" s="39" t="str">
        <f>B23</f>
        <v>Holland</v>
      </c>
      <c r="H26" s="42">
        <v>27</v>
      </c>
      <c r="I26" s="164">
        <v>0</v>
      </c>
      <c r="J26" s="165" t="s">
        <v>38</v>
      </c>
      <c r="K26" s="164">
        <v>2</v>
      </c>
      <c r="L26" s="43">
        <f>IF($I$26="","",IF($I$26&gt;$K$26,1,IF($I$26&lt;$K$26,2,IF($I$26=$K$26,"x"))))</f>
        <v>2</v>
      </c>
      <c r="M26" s="21"/>
      <c r="N26" s="27"/>
      <c r="O26" s="156" t="s">
        <v>66</v>
      </c>
      <c r="P26" s="28"/>
      <c r="Q26" s="157"/>
      <c r="R26" s="27"/>
      <c r="S26" s="54"/>
      <c r="T26" s="54"/>
      <c r="U26" s="53"/>
      <c r="V26" s="10"/>
      <c r="W26" s="5"/>
      <c r="X26" s="10"/>
      <c r="Y26" s="10"/>
      <c r="Z26" s="10"/>
      <c r="AA26" s="5"/>
      <c r="AB26" s="3"/>
      <c r="AC26" s="3"/>
      <c r="AD26" s="8"/>
      <c r="AE26" s="28"/>
      <c r="AO26" s="13"/>
      <c r="AP26" s="51"/>
      <c r="AQ26" s="133"/>
      <c r="AR26" s="144"/>
      <c r="AS26" s="144"/>
      <c r="AT26" s="144"/>
      <c r="AU26" s="144"/>
      <c r="AV26" s="89"/>
      <c r="AW26" s="1"/>
    </row>
    <row r="27" spans="1:49" ht="12.9" customHeight="1" thickBot="1" x14ac:dyDescent="0.6">
      <c r="A27" s="171"/>
      <c r="B27" s="61"/>
      <c r="C27" s="39" t="s">
        <v>50</v>
      </c>
      <c r="D27" s="40" t="s">
        <v>46</v>
      </c>
      <c r="E27" s="39" t="str">
        <f>B24</f>
        <v>Ukraine</v>
      </c>
      <c r="F27" s="41" t="s">
        <v>37</v>
      </c>
      <c r="G27" s="39" t="str">
        <f>B25</f>
        <v>Österreich</v>
      </c>
      <c r="H27" s="42">
        <v>28</v>
      </c>
      <c r="I27" s="164">
        <v>2</v>
      </c>
      <c r="J27" s="165" t="s">
        <v>38</v>
      </c>
      <c r="K27" s="164">
        <v>0</v>
      </c>
      <c r="L27" s="43">
        <f>IF($I$27="","",IF($I$27&gt;$K$27,1,IF($I$27&lt;$K$27,2,IF($I$27=$K$27,"x"))))</f>
        <v>1</v>
      </c>
      <c r="M27" s="21"/>
      <c r="N27" s="27"/>
      <c r="O27" s="157" t="s">
        <v>61</v>
      </c>
      <c r="P27" s="28"/>
      <c r="Q27" s="157"/>
      <c r="R27" s="27"/>
      <c r="S27" s="54"/>
      <c r="T27" s="54"/>
      <c r="U27" s="53"/>
      <c r="V27" s="10"/>
      <c r="W27" s="27"/>
      <c r="X27" s="53" t="s">
        <v>83</v>
      </c>
      <c r="Y27" s="28"/>
      <c r="Z27" s="44"/>
      <c r="AA27" s="27"/>
      <c r="AB27" s="54"/>
      <c r="AC27" s="54"/>
      <c r="AD27" s="53"/>
      <c r="AE27" s="10"/>
      <c r="AO27" s="13"/>
      <c r="AP27" s="22" t="s">
        <v>84</v>
      </c>
      <c r="AQ27" s="23"/>
      <c r="AR27" s="24" t="s">
        <v>12</v>
      </c>
      <c r="AS27" s="25" t="s">
        <v>13</v>
      </c>
      <c r="AT27" s="25" t="s">
        <v>14</v>
      </c>
      <c r="AU27" s="25" t="s">
        <v>15</v>
      </c>
      <c r="AV27" s="23" t="s">
        <v>16</v>
      </c>
      <c r="AW27" s="1"/>
    </row>
    <row r="28" spans="1:49" ht="12.9" customHeight="1" thickBot="1" x14ac:dyDescent="0.6">
      <c r="A28" s="16"/>
      <c r="B28" s="66"/>
      <c r="C28" s="67"/>
      <c r="D28" s="68"/>
      <c r="E28" s="69"/>
      <c r="F28" s="70"/>
      <c r="G28" s="69"/>
      <c r="H28" s="71"/>
      <c r="I28" s="166"/>
      <c r="J28" s="166"/>
      <c r="K28" s="166"/>
      <c r="L28" s="72"/>
      <c r="M28" s="16"/>
      <c r="N28" s="57" t="s">
        <v>31</v>
      </c>
      <c r="O28" s="157" t="s">
        <v>85</v>
      </c>
      <c r="P28" s="28"/>
      <c r="Q28" s="157" t="s">
        <v>86</v>
      </c>
      <c r="R28" s="57" t="s">
        <v>31</v>
      </c>
      <c r="S28" s="54"/>
      <c r="T28" s="54"/>
      <c r="U28" s="53"/>
      <c r="V28" s="16"/>
      <c r="W28" s="74"/>
      <c r="X28" s="28" t="s">
        <v>60</v>
      </c>
      <c r="Y28" s="74"/>
      <c r="Z28" s="74"/>
      <c r="AA28" s="74"/>
      <c r="AB28" s="74"/>
      <c r="AC28" s="74"/>
      <c r="AD28" s="74"/>
      <c r="AE28" s="37"/>
      <c r="AO28" s="82"/>
      <c r="AP28" s="145">
        <v>1</v>
      </c>
      <c r="AQ28" s="146" t="str">
        <f>$B$37</f>
        <v>Spanien</v>
      </c>
      <c r="AR28" s="147">
        <f>IF($I$37&gt;$K$37,3,IF($I$37&lt;$K$37,0,IF($I$37="",0,IF($I$37=$K$37,1,""))))+IF($I$39&gt;$K$39,3,IF($I$39&lt;$K$39,0,IF($I$39="",0,IF($I$39=$K$39,1,""))))+IF($K$40&gt;$I$40,3,IF($K$40&lt;$I$40,0,IF($K$40="",0,IF($K$40=$I$40,1,""))))</f>
        <v>9</v>
      </c>
      <c r="AS28" s="147">
        <f>$I$37+$I$39+$K$40</f>
        <v>6</v>
      </c>
      <c r="AT28" s="147">
        <f>$K$37+$K$39+$I$40</f>
        <v>0</v>
      </c>
      <c r="AU28" s="147">
        <f>AS28-AT28</f>
        <v>6</v>
      </c>
      <c r="AV28" s="147"/>
      <c r="AW28" s="71"/>
    </row>
    <row r="29" spans="1:49" ht="12.9" customHeight="1" thickBot="1" x14ac:dyDescent="0.6">
      <c r="A29" s="169" t="s">
        <v>87</v>
      </c>
      <c r="B29" s="38"/>
      <c r="C29" s="39" t="s">
        <v>40</v>
      </c>
      <c r="D29" s="40" t="s">
        <v>41</v>
      </c>
      <c r="E29" s="39" t="str">
        <f>B30</f>
        <v>England</v>
      </c>
      <c r="F29" s="41" t="s">
        <v>37</v>
      </c>
      <c r="G29" s="39" t="str">
        <f>B31</f>
        <v>Kroatien</v>
      </c>
      <c r="H29" s="42">
        <v>5</v>
      </c>
      <c r="I29" s="164">
        <v>2</v>
      </c>
      <c r="J29" s="165" t="s">
        <v>38</v>
      </c>
      <c r="K29" s="164">
        <v>1</v>
      </c>
      <c r="L29" s="43">
        <f>IF($I$29="","",IF($I$29&gt;$K$29,1,IF($I$29&lt;$K$29,2,IF($I$29=$K$29,"x"))))</f>
        <v>1</v>
      </c>
      <c r="M29" s="21"/>
      <c r="N29" s="45">
        <v>43</v>
      </c>
      <c r="O29" s="158" t="str">
        <f>IF(K20="","",$AQ$10)</f>
        <v>Belgien</v>
      </c>
      <c r="P29" s="47" t="s">
        <v>37</v>
      </c>
      <c r="Q29" s="158" t="str">
        <f>IF(K48="","",IF($AQ$46=$AX$37,$AQ$6,IF($AQ$46=$AX$38,$AQ$6,IF($AQ$46=$AX$39,$AQ$6,IF($AQ$46=$AX$40,$AQ$24,IF($AQ$46=$AX$41,$AQ$24,IF($AQ$46=$AX$42,$AQ$30,IF($AQ$46=$AX$43,$AQ$30,IF($AQ$46=$AX$44,$AQ$36,IF($AQ$46=$AX$45,$AQ$30,IF($AQ$46=$AX$46,$AQ$30,IF($AQ$46=$AX$47,$AQ$30,IF($AQ$46=$AX$48,$AQ$36,IF($AQ$46=$AX$49,$AQ$36,IF($AQ$46=$AX$50,$AQ$36,IF($AQ$46=$AX$51,$AQ$36,""))))))))))))))))</f>
        <v>Schweden</v>
      </c>
      <c r="R29" s="45">
        <v>44</v>
      </c>
      <c r="S29" s="48">
        <v>2</v>
      </c>
      <c r="T29" s="49" t="s">
        <v>38</v>
      </c>
      <c r="U29" s="50">
        <v>0</v>
      </c>
      <c r="V29" s="10"/>
      <c r="W29" s="27"/>
      <c r="X29" s="28" t="s">
        <v>27</v>
      </c>
      <c r="Y29" s="28"/>
      <c r="Z29" s="28" t="s">
        <v>27</v>
      </c>
      <c r="AA29" s="27"/>
      <c r="AB29" s="54"/>
      <c r="AC29" s="54"/>
      <c r="AD29" s="53"/>
      <c r="AE29" s="54"/>
      <c r="AO29" s="13"/>
      <c r="AP29" s="145">
        <v>2</v>
      </c>
      <c r="AQ29" s="146" t="str">
        <f>$B$39</f>
        <v>Polen</v>
      </c>
      <c r="AR29" s="147">
        <f>IF($K$36&gt;$I$36,0,IF($K$36&lt;$I$36,3,IF($K$36="",0,IF($I$36=$K$36,1,""))))+IF($I$39&gt;$K$39,0,IF($I$39&lt;$K$39,3,IF($I$39="",0,IF($I$39=$K$39,1,""))))+IF($I$41&gt;$K$41,0,IF($I$41&lt;$K$41,3,IF($I$41="",0,IF($I$41=$K$41,1,""))))</f>
        <v>4</v>
      </c>
      <c r="AS29" s="147">
        <f>$I$36+$K$39+$K$41</f>
        <v>2</v>
      </c>
      <c r="AT29" s="147">
        <f>$K$36+$I$39+$I$41</f>
        <v>2</v>
      </c>
      <c r="AU29" s="147">
        <f>AS29-AT29</f>
        <v>0</v>
      </c>
      <c r="AV29" s="147"/>
      <c r="AW29" s="1"/>
    </row>
    <row r="30" spans="1:49" ht="12.9" customHeight="1" thickBot="1" x14ac:dyDescent="0.6">
      <c r="A30" s="170"/>
      <c r="B30" s="52" t="s">
        <v>147</v>
      </c>
      <c r="C30" s="39" t="s">
        <v>74</v>
      </c>
      <c r="D30" s="40" t="s">
        <v>41</v>
      </c>
      <c r="E30" s="39" t="str">
        <f>B32</f>
        <v>Schottland</v>
      </c>
      <c r="F30" s="41" t="s">
        <v>37</v>
      </c>
      <c r="G30" s="39" t="str">
        <f>B33</f>
        <v>Tschechien</v>
      </c>
      <c r="H30" s="42">
        <v>8</v>
      </c>
      <c r="I30" s="164">
        <v>0</v>
      </c>
      <c r="J30" s="165" t="s">
        <v>38</v>
      </c>
      <c r="K30" s="164">
        <v>0</v>
      </c>
      <c r="L30" s="43" t="str">
        <f>IF($I$30="","",IF($I$30&gt;$K$30,1,IF($I$30&lt;$K$30,2,IF($I$30=$K$30,"x"))))</f>
        <v>x</v>
      </c>
      <c r="M30" s="21"/>
      <c r="N30" s="5"/>
      <c r="O30" s="155"/>
      <c r="P30" s="10"/>
      <c r="Q30" s="155"/>
      <c r="R30" s="5"/>
      <c r="S30" s="3"/>
      <c r="T30" s="3"/>
      <c r="U30" s="8"/>
      <c r="V30" s="10"/>
      <c r="W30" s="57" t="s">
        <v>31</v>
      </c>
      <c r="X30" s="28" t="s">
        <v>89</v>
      </c>
      <c r="Y30" s="28"/>
      <c r="Z30" s="28" t="s">
        <v>90</v>
      </c>
      <c r="AA30" s="57" t="s">
        <v>31</v>
      </c>
      <c r="AB30" s="54"/>
      <c r="AC30" s="54"/>
      <c r="AD30" s="53"/>
      <c r="AE30" s="28"/>
      <c r="AO30" s="13"/>
      <c r="AP30" s="145">
        <v>3</v>
      </c>
      <c r="AQ30" s="146" t="str">
        <f>$B$38</f>
        <v>Schweden</v>
      </c>
      <c r="AR30" s="147">
        <f>IF($K$37&gt;$I$37,3,IF($K$37&lt;$I$37,0,IF($K$37="",0,IF($I$37=$K$37,1,""))))+IF($I$38&gt;$K$38,3,IF($I$38&lt;$K$38,0,IF($I$38="",0,IF($I$38=$K$38,1,""))))+IF($K$41&gt;$I$41,0,IF($K$41&lt;$I$41,3,IF($K$41="",0,IF($K$41=$I$41,1,""))))</f>
        <v>4</v>
      </c>
      <c r="AS30" s="147">
        <f>$K$37+$I$38+$I$41</f>
        <v>2</v>
      </c>
      <c r="AT30" s="147">
        <f>$I$37+$K$38+$K$41</f>
        <v>2</v>
      </c>
      <c r="AU30" s="147">
        <f>AS30-AT30</f>
        <v>0</v>
      </c>
      <c r="AV30" s="147"/>
      <c r="AW30" s="1"/>
    </row>
    <row r="31" spans="1:49" ht="12.9" customHeight="1" thickBot="1" x14ac:dyDescent="0.6">
      <c r="A31" s="170"/>
      <c r="B31" s="52" t="s">
        <v>148</v>
      </c>
      <c r="C31" s="39" t="s">
        <v>63</v>
      </c>
      <c r="D31" s="40" t="s">
        <v>46</v>
      </c>
      <c r="E31" s="39" t="str">
        <f>B31</f>
        <v>Kroatien</v>
      </c>
      <c r="F31" s="41" t="s">
        <v>37</v>
      </c>
      <c r="G31" s="39" t="str">
        <f>B33</f>
        <v>Tschechien</v>
      </c>
      <c r="H31" s="42">
        <v>20</v>
      </c>
      <c r="I31" s="164">
        <v>3</v>
      </c>
      <c r="J31" s="165" t="s">
        <v>38</v>
      </c>
      <c r="K31" s="164">
        <v>1</v>
      </c>
      <c r="L31" s="43">
        <f>IF($I$31="","",IF($I$31&gt;$K$31,1,IF($I$31&lt;$K$31,2,IF($I$31=$K$31,"x"))))</f>
        <v>1</v>
      </c>
      <c r="M31" s="21"/>
      <c r="N31" s="27"/>
      <c r="O31" s="156" t="s">
        <v>52</v>
      </c>
      <c r="P31" s="28"/>
      <c r="Q31" s="157"/>
      <c r="R31" s="27"/>
      <c r="S31" s="54"/>
      <c r="T31" s="54"/>
      <c r="U31" s="53"/>
      <c r="V31" s="10"/>
      <c r="W31" s="45">
        <v>59</v>
      </c>
      <c r="X31" s="46" t="str">
        <f>IF($S$49=$U$49,"",IF($S$49&gt;$U$49,$O$49,$Q$49))</f>
        <v>Spanien</v>
      </c>
      <c r="Y31" s="47" t="s">
        <v>37</v>
      </c>
      <c r="Z31" s="46" t="str">
        <f>IF($S$44=$U$44,"",IF($S$44&gt;$U$44,$O$44,$Q$44))</f>
        <v>England</v>
      </c>
      <c r="AA31" s="45">
        <v>60</v>
      </c>
      <c r="AB31" s="48">
        <v>3</v>
      </c>
      <c r="AC31" s="90" t="s">
        <v>38</v>
      </c>
      <c r="AD31" s="50">
        <v>2</v>
      </c>
      <c r="AE31" s="28"/>
      <c r="AO31" s="13"/>
      <c r="AP31" s="91">
        <v>4</v>
      </c>
      <c r="AQ31" s="92" t="str">
        <f>$B$40</f>
        <v>Slowakei</v>
      </c>
      <c r="AR31" s="93">
        <f>IF($I$36&gt;$K$36,0,IF($I$36&lt;$K$36,3,IF($I$36="",0,IF($I$36=$K$36,1,""))))+IF($K$38&gt;$I$38,3,IF($K$38&lt;$I$38,0,IF($K$38="",0,IF($K$38=$I$38,1,""))))+IF($K$40&gt;$I$40,0,IF($K$40&lt;$I$40,3,IF($K$40="",0,IF($I$40=$K$40,1,""))))</f>
        <v>0</v>
      </c>
      <c r="AS31" s="93">
        <f>$K$36+$K$38+$I$40</f>
        <v>0</v>
      </c>
      <c r="AT31" s="93">
        <f>$I$36+$I$38+$K$40</f>
        <v>6</v>
      </c>
      <c r="AU31" s="93">
        <f>AS31-AT31</f>
        <v>-6</v>
      </c>
      <c r="AV31" s="93"/>
      <c r="AW31" s="1"/>
    </row>
    <row r="32" spans="1:49" ht="12.9" customHeight="1" thickBot="1" x14ac:dyDescent="0.6">
      <c r="A32" s="170"/>
      <c r="B32" s="52" t="s">
        <v>149</v>
      </c>
      <c r="C32" s="39" t="s">
        <v>63</v>
      </c>
      <c r="D32" s="40" t="s">
        <v>36</v>
      </c>
      <c r="E32" s="39" t="str">
        <f>B30</f>
        <v>England</v>
      </c>
      <c r="F32" s="41" t="s">
        <v>37</v>
      </c>
      <c r="G32" s="39" t="str">
        <f>B32</f>
        <v>Schottland</v>
      </c>
      <c r="H32" s="42">
        <v>21</v>
      </c>
      <c r="I32" s="164">
        <v>2</v>
      </c>
      <c r="J32" s="165" t="s">
        <v>38</v>
      </c>
      <c r="K32" s="164">
        <v>0</v>
      </c>
      <c r="L32" s="43">
        <f>IF($I$32="","",IF($I$32&gt;$K$32,1,IF($I$32&lt;$K$32,2,IF($I$32=$K$32,"x"))))</f>
        <v>1</v>
      </c>
      <c r="M32" s="21"/>
      <c r="N32" s="27"/>
      <c r="O32" s="157" t="s">
        <v>75</v>
      </c>
      <c r="P32" s="28"/>
      <c r="Q32" s="157"/>
      <c r="R32" s="27"/>
      <c r="S32" s="54"/>
      <c r="T32" s="54"/>
      <c r="U32" s="53"/>
      <c r="V32" s="10"/>
      <c r="W32" s="5"/>
      <c r="X32" s="10"/>
      <c r="Y32" s="10"/>
      <c r="Z32" s="10"/>
      <c r="AA32" s="5"/>
      <c r="AB32" s="3"/>
      <c r="AC32" s="3"/>
      <c r="AD32" s="8"/>
      <c r="AE32" s="8"/>
      <c r="AO32" s="94"/>
      <c r="AP32" s="51"/>
      <c r="AQ32" s="95"/>
      <c r="AR32" s="95"/>
      <c r="AS32" s="95"/>
      <c r="AT32" s="95"/>
      <c r="AU32" s="95"/>
      <c r="AV32" s="51"/>
      <c r="AW32" s="1"/>
    </row>
    <row r="33" spans="1:61" ht="12.9" customHeight="1" thickBot="1" x14ac:dyDescent="0.6">
      <c r="A33" s="170"/>
      <c r="B33" s="52" t="s">
        <v>150</v>
      </c>
      <c r="C33" s="39" t="s">
        <v>67</v>
      </c>
      <c r="D33" s="40" t="s">
        <v>36</v>
      </c>
      <c r="E33" s="39" t="str">
        <f>B33</f>
        <v>Tschechien</v>
      </c>
      <c r="F33" s="41" t="s">
        <v>37</v>
      </c>
      <c r="G33" s="39" t="str">
        <f>B30</f>
        <v>England</v>
      </c>
      <c r="H33" s="42">
        <v>31</v>
      </c>
      <c r="I33" s="164">
        <v>0</v>
      </c>
      <c r="J33" s="165"/>
      <c r="K33" s="164">
        <v>2</v>
      </c>
      <c r="L33" s="43">
        <f>IF($I$33="","",IF($I$33&gt;$K$33,1,IF($I$33&lt;$K$33,2,IF($I$33=$K$33,"x"))))</f>
        <v>2</v>
      </c>
      <c r="M33" s="10"/>
      <c r="N33" s="57" t="s">
        <v>31</v>
      </c>
      <c r="O33" s="157" t="s">
        <v>94</v>
      </c>
      <c r="P33" s="28"/>
      <c r="Q33" s="157" t="s">
        <v>95</v>
      </c>
      <c r="R33" s="57" t="s">
        <v>31</v>
      </c>
      <c r="S33" s="54"/>
      <c r="T33" s="54"/>
      <c r="U33" s="53"/>
      <c r="V33" s="10"/>
      <c r="W33" s="5"/>
      <c r="X33" s="10"/>
      <c r="Y33" s="10"/>
      <c r="Z33" s="10"/>
      <c r="AA33" s="5"/>
      <c r="AB33" s="3"/>
      <c r="AC33" s="3"/>
      <c r="AD33" s="8"/>
      <c r="AE33" s="10"/>
      <c r="AO33" s="13"/>
      <c r="AP33" s="22" t="s">
        <v>96</v>
      </c>
      <c r="AQ33" s="23"/>
      <c r="AR33" s="24" t="s">
        <v>12</v>
      </c>
      <c r="AS33" s="25" t="s">
        <v>13</v>
      </c>
      <c r="AT33" s="25" t="s">
        <v>14</v>
      </c>
      <c r="AU33" s="25" t="s">
        <v>15</v>
      </c>
      <c r="AV33" s="23" t="s">
        <v>16</v>
      </c>
      <c r="AW33" s="1"/>
    </row>
    <row r="34" spans="1:61" ht="12.9" customHeight="1" thickBot="1" x14ac:dyDescent="0.6">
      <c r="A34" s="171"/>
      <c r="B34" s="61"/>
      <c r="C34" s="39" t="s">
        <v>67</v>
      </c>
      <c r="D34" s="40" t="s">
        <v>36</v>
      </c>
      <c r="E34" s="39" t="str">
        <f>B31</f>
        <v>Kroatien</v>
      </c>
      <c r="F34" s="41" t="s">
        <v>37</v>
      </c>
      <c r="G34" s="39" t="str">
        <f>B32</f>
        <v>Schottland</v>
      </c>
      <c r="H34" s="42">
        <v>32</v>
      </c>
      <c r="I34" s="164">
        <v>2</v>
      </c>
      <c r="J34" s="165" t="s">
        <v>38</v>
      </c>
      <c r="K34" s="164">
        <v>0</v>
      </c>
      <c r="L34" s="43">
        <f>IF($I$34="","",IF($I$34&gt;$K$34,1,IF($I$34&lt;$K$34,2,IF($I$34=$K$34,"x"))))</f>
        <v>1</v>
      </c>
      <c r="M34" s="10"/>
      <c r="N34" s="45">
        <v>45</v>
      </c>
      <c r="O34" s="158" t="str">
        <f>IF(K34="","",$AQ$23)</f>
        <v>Kroatien</v>
      </c>
      <c r="P34" s="47" t="s">
        <v>37</v>
      </c>
      <c r="Q34" s="158" t="str">
        <f>IF(K41="","",$AQ$29)</f>
        <v>Polen</v>
      </c>
      <c r="R34" s="45">
        <v>46</v>
      </c>
      <c r="S34" s="48">
        <v>2</v>
      </c>
      <c r="T34" s="49" t="s">
        <v>38</v>
      </c>
      <c r="U34" s="50">
        <v>0</v>
      </c>
      <c r="V34" s="10"/>
      <c r="W34" s="11" t="s">
        <v>97</v>
      </c>
      <c r="X34" s="10"/>
      <c r="Y34" s="10"/>
      <c r="Z34" s="10"/>
      <c r="AA34" s="5"/>
      <c r="AB34" s="3"/>
      <c r="AC34" s="3"/>
      <c r="AD34" s="8"/>
      <c r="AE34" s="10"/>
      <c r="AO34" s="13"/>
      <c r="AP34" s="148">
        <v>1</v>
      </c>
      <c r="AQ34" s="149" t="str">
        <f>$B$46</f>
        <v>Frankreich</v>
      </c>
      <c r="AR34" s="150">
        <f>IF($K$44&gt;$I$44,0,IF($K$44&lt;$I$44,3,IF($K$44="",0,IF($I$44=$K$44,1,""))))+IF($I$45&gt;$K$45,0,IF($I$45&lt;$K$45,3,IF($I$45="",0,IF($I$45=$K$45,1,""))))+IF($K$48&gt;$I$48,3,IF($K$48&lt;$I$48,0,IF($K$48="",0,IF($K$48=$I$48,1,""))))</f>
        <v>9</v>
      </c>
      <c r="AS34" s="150">
        <f>$I$44+$K$45+$K$48</f>
        <v>6</v>
      </c>
      <c r="AT34" s="150">
        <f>$K$44+$I$45+$I$48</f>
        <v>1</v>
      </c>
      <c r="AU34" s="150">
        <f>AS34-AT34</f>
        <v>5</v>
      </c>
      <c r="AV34" s="96"/>
      <c r="AW34" s="1"/>
    </row>
    <row r="35" spans="1:61" ht="12.9" customHeight="1" x14ac:dyDescent="0.55000000000000004">
      <c r="A35" s="16"/>
      <c r="B35" s="97"/>
      <c r="C35" s="67"/>
      <c r="D35" s="98"/>
      <c r="E35" s="69"/>
      <c r="F35" s="70"/>
      <c r="G35" s="69"/>
      <c r="H35" s="71"/>
      <c r="I35" s="167"/>
      <c r="J35" s="167"/>
      <c r="K35" s="167"/>
      <c r="L35" s="99"/>
      <c r="M35" s="16"/>
      <c r="N35" s="5"/>
      <c r="O35" s="155"/>
      <c r="P35" s="10"/>
      <c r="Q35" s="155"/>
      <c r="R35" s="5"/>
      <c r="S35" s="3"/>
      <c r="T35" s="3"/>
      <c r="U35" s="8"/>
      <c r="V35" s="16"/>
      <c r="W35" s="17" t="s">
        <v>5</v>
      </c>
      <c r="X35" s="16"/>
      <c r="Y35" s="16"/>
      <c r="Z35" s="16"/>
      <c r="AA35" s="69"/>
      <c r="AB35" s="67"/>
      <c r="AC35" s="67"/>
      <c r="AD35" s="100"/>
      <c r="AE35" s="16"/>
      <c r="AO35" s="82"/>
      <c r="AP35" s="148">
        <v>2</v>
      </c>
      <c r="AQ35" s="149" t="str">
        <f>$B$45</f>
        <v>Portugal</v>
      </c>
      <c r="AR35" s="150">
        <f>IF($K$43&gt;$I$43,3,IF($K$43&lt;$I$43,0,IF($K$43="",0,IF($K$43=$I$43,1,""))))+IF($I$46&gt;$K$46,3,IF($I$46&lt;$K$46,0,IF($I$46="",0,IF($I$46=$K$46,1,""))))+IF($K$48&gt;$I$48,0,IF($K$48&lt;$I$48,3,IF($K$48="",0,IF($I$48=$K$48,1,""))))</f>
        <v>4</v>
      </c>
      <c r="AS35" s="150">
        <f>$K$43+$I$46+$I$48</f>
        <v>5</v>
      </c>
      <c r="AT35" s="150">
        <f>$I$43+$K$46+$K$48</f>
        <v>3</v>
      </c>
      <c r="AU35" s="150">
        <f>AS35-AT35</f>
        <v>2</v>
      </c>
      <c r="AV35" s="150"/>
      <c r="AW35" s="71"/>
      <c r="AY35" s="172" t="s">
        <v>98</v>
      </c>
      <c r="AZ35" s="172"/>
      <c r="BA35" s="172"/>
      <c r="BB35" s="172"/>
      <c r="BC35" s="172"/>
      <c r="BD35" s="172"/>
      <c r="BE35" s="172"/>
      <c r="BF35" s="101" t="s">
        <v>99</v>
      </c>
      <c r="BG35" s="101" t="s">
        <v>100</v>
      </c>
      <c r="BH35" s="101" t="s">
        <v>101</v>
      </c>
      <c r="BI35" s="101" t="s">
        <v>102</v>
      </c>
    </row>
    <row r="36" spans="1:61" ht="12.9" customHeight="1" x14ac:dyDescent="0.55000000000000004">
      <c r="A36" s="169" t="s">
        <v>103</v>
      </c>
      <c r="B36" s="38"/>
      <c r="C36" s="39" t="s">
        <v>74</v>
      </c>
      <c r="D36" s="40" t="s">
        <v>46</v>
      </c>
      <c r="E36" s="39" t="str">
        <f>B39</f>
        <v>Polen</v>
      </c>
      <c r="F36" s="41" t="s">
        <v>37</v>
      </c>
      <c r="G36" s="39" t="str">
        <f>B40</f>
        <v>Slowakei</v>
      </c>
      <c r="H36" s="42">
        <v>9</v>
      </c>
      <c r="I36" s="164">
        <v>2</v>
      </c>
      <c r="J36" s="165" t="s">
        <v>38</v>
      </c>
      <c r="K36" s="164">
        <v>0</v>
      </c>
      <c r="L36" s="43">
        <f>IF($I$36="","",IF($I$36&gt;$K$36,1,IF($I$36&lt;$K$36,2,IF($I$36=$K$36,"x"))))</f>
        <v>1</v>
      </c>
      <c r="M36" s="10"/>
      <c r="N36" s="27"/>
      <c r="O36" s="156" t="s">
        <v>51</v>
      </c>
      <c r="P36" s="28"/>
      <c r="Q36" s="157"/>
      <c r="R36" s="27"/>
      <c r="S36" s="54"/>
      <c r="T36" s="54"/>
      <c r="U36" s="53"/>
      <c r="V36" s="10"/>
      <c r="W36" s="17" t="s">
        <v>104</v>
      </c>
      <c r="X36" s="10"/>
      <c r="Y36" s="10"/>
      <c r="Z36" s="10"/>
      <c r="AA36" s="5"/>
      <c r="AB36" s="3"/>
      <c r="AC36" s="3"/>
      <c r="AD36" s="8"/>
      <c r="AE36" s="10"/>
      <c r="AO36" s="13"/>
      <c r="AP36" s="148">
        <v>3</v>
      </c>
      <c r="AQ36" s="102" t="str">
        <f>$B$47</f>
        <v>Deutschland</v>
      </c>
      <c r="AR36" s="96">
        <f>IF($I$44&gt;$K$44,0,IF($I$44&lt;$K$44,3,IF($I$44="",0,IF($I$44=$K$44,1,""))))+IF($K$46&gt;$I$46,3,IF($K$46&lt;$I$46,0,IF($K$46="",0,IF($K$46=$I$46,1,""))))+IF($I$47&gt;$K$47,3,IF($I$47&lt;$K$47,0,IF($I$47="",0,IF($I$47=$K$47,1,""))))</f>
        <v>4</v>
      </c>
      <c r="AS36" s="96">
        <f>$K$44+$K$46+$I$47</f>
        <v>5</v>
      </c>
      <c r="AT36" s="96">
        <f>$I$44+$I$46+$K$47</f>
        <v>5</v>
      </c>
      <c r="AU36" s="96">
        <f>AS36-AT36</f>
        <v>0</v>
      </c>
      <c r="AV36" s="96"/>
      <c r="AW36" s="1"/>
      <c r="AY36" s="172" t="s">
        <v>105</v>
      </c>
      <c r="AZ36" s="172"/>
      <c r="BA36" s="172"/>
      <c r="BB36" s="172"/>
      <c r="BC36" s="172"/>
      <c r="BD36" s="172"/>
      <c r="BE36" s="172"/>
      <c r="BF36" s="101" t="s">
        <v>106</v>
      </c>
      <c r="BG36" s="101" t="s">
        <v>106</v>
      </c>
      <c r="BH36" s="101" t="s">
        <v>106</v>
      </c>
      <c r="BI36" s="101" t="s">
        <v>106</v>
      </c>
    </row>
    <row r="37" spans="1:61" ht="12.9" customHeight="1" thickBot="1" x14ac:dyDescent="0.6">
      <c r="A37" s="170"/>
      <c r="B37" s="52" t="s">
        <v>151</v>
      </c>
      <c r="C37" s="39" t="s">
        <v>74</v>
      </c>
      <c r="D37" s="40" t="s">
        <v>36</v>
      </c>
      <c r="E37" s="39" t="str">
        <f>B37</f>
        <v>Spanien</v>
      </c>
      <c r="F37" s="41" t="s">
        <v>37</v>
      </c>
      <c r="G37" s="39" t="str">
        <f>B38</f>
        <v>Schweden</v>
      </c>
      <c r="H37" s="42">
        <v>10</v>
      </c>
      <c r="I37" s="164">
        <v>2</v>
      </c>
      <c r="J37" s="165" t="s">
        <v>38</v>
      </c>
      <c r="K37" s="164">
        <v>0</v>
      </c>
      <c r="L37" s="43">
        <f>IF($I$37="","",IF($I$37&gt;$K$37,1,IF($I$37&lt;$K$37,2,IF($I$37=$K$37,"x"))))</f>
        <v>1</v>
      </c>
      <c r="M37" s="10"/>
      <c r="N37" s="27"/>
      <c r="O37" s="157" t="s">
        <v>82</v>
      </c>
      <c r="P37" s="28"/>
      <c r="Q37" s="157"/>
      <c r="R37" s="27"/>
      <c r="S37" s="54"/>
      <c r="T37" s="54"/>
      <c r="U37" s="53"/>
      <c r="V37" s="10"/>
      <c r="W37" s="17" t="s">
        <v>19</v>
      </c>
      <c r="X37" s="10"/>
      <c r="Y37" s="10"/>
      <c r="Z37" s="10"/>
      <c r="AA37" s="5"/>
      <c r="AB37" s="3"/>
      <c r="AC37" s="3"/>
      <c r="AD37" s="8"/>
      <c r="AE37" s="10"/>
      <c r="AO37" s="13"/>
      <c r="AP37" s="103">
        <v>4</v>
      </c>
      <c r="AQ37" s="149" t="str">
        <f>$B$44</f>
        <v>Ungarn</v>
      </c>
      <c r="AR37" s="150">
        <f>IF($I$43&gt;$K$43,3,IF($I$43&lt;$K$43,0,IF($I$43="",0,IF($I$43=$K$43,1,""))))+IF($I$45&gt;$K$45,3,IF($I$45&lt;$K$45,0,IF($K$45="",0,IF($I$45=$K$45,1,""))))+IF($K$47&gt;$I$47,3,IF($K$47&lt;$I$47,0,IF($K$47="",0,IF($K$47=$I$47,1,""))))</f>
        <v>0</v>
      </c>
      <c r="AS37" s="150">
        <f>$I$43+$I$45+$K$47</f>
        <v>0</v>
      </c>
      <c r="AT37" s="150">
        <f>$K$43+$K$45+$I$47</f>
        <v>7</v>
      </c>
      <c r="AU37" s="150">
        <f>AS37-AT37</f>
        <v>-7</v>
      </c>
      <c r="AV37" s="150"/>
      <c r="AW37" s="1"/>
      <c r="AX37" t="str">
        <f>_xlfn.CONCAT(AY37,AZ37,BA37,BB37,BC37,BD37)</f>
        <v>ABCD</v>
      </c>
      <c r="AY37" s="104" t="s">
        <v>34</v>
      </c>
      <c r="AZ37" s="104" t="s">
        <v>55</v>
      </c>
      <c r="BA37" s="104" t="s">
        <v>73</v>
      </c>
      <c r="BB37" s="104" t="s">
        <v>87</v>
      </c>
      <c r="BC37" s="105"/>
      <c r="BD37" s="105"/>
      <c r="BE37" s="172"/>
      <c r="BF37" s="105" t="s">
        <v>108</v>
      </c>
      <c r="BG37" s="105" t="s">
        <v>109</v>
      </c>
      <c r="BH37" s="105" t="s">
        <v>110</v>
      </c>
      <c r="BI37" s="105" t="s">
        <v>111</v>
      </c>
    </row>
    <row r="38" spans="1:61" ht="12.9" customHeight="1" thickBot="1" x14ac:dyDescent="0.6">
      <c r="A38" s="170"/>
      <c r="B38" s="52" t="s">
        <v>152</v>
      </c>
      <c r="C38" s="39" t="s">
        <v>63</v>
      </c>
      <c r="D38" s="40" t="s">
        <v>41</v>
      </c>
      <c r="E38" s="39" t="str">
        <f>B38</f>
        <v>Schweden</v>
      </c>
      <c r="F38" s="41" t="s">
        <v>37</v>
      </c>
      <c r="G38" s="39" t="str">
        <f>B40</f>
        <v>Slowakei</v>
      </c>
      <c r="H38" s="42">
        <v>19</v>
      </c>
      <c r="I38" s="164">
        <v>2</v>
      </c>
      <c r="J38" s="165" t="s">
        <v>38</v>
      </c>
      <c r="K38" s="164">
        <v>0</v>
      </c>
      <c r="L38" s="43">
        <f>IF($I$38="","",IF($I$38&gt;$K$38,1,IF($I$38&lt;$K$38,2,IF($I$38=$K$38,"x"))))</f>
        <v>1</v>
      </c>
      <c r="M38" s="10"/>
      <c r="N38" s="57" t="s">
        <v>31</v>
      </c>
      <c r="O38" s="157" t="s">
        <v>112</v>
      </c>
      <c r="P38" s="28"/>
      <c r="Q38" s="157" t="s">
        <v>113</v>
      </c>
      <c r="R38" s="57" t="s">
        <v>31</v>
      </c>
      <c r="S38" s="54"/>
      <c r="T38" s="54"/>
      <c r="U38" s="53"/>
      <c r="V38" s="10"/>
      <c r="W38" s="17" t="s">
        <v>114</v>
      </c>
      <c r="X38" s="10"/>
      <c r="Y38" s="10"/>
      <c r="Z38" s="10"/>
      <c r="AA38" s="5"/>
      <c r="AB38" s="3"/>
      <c r="AC38" s="3"/>
      <c r="AD38" s="8"/>
      <c r="AE38" s="10"/>
      <c r="AO38" s="13"/>
      <c r="AP38" s="129"/>
      <c r="AQ38" s="129"/>
      <c r="AR38" s="129"/>
      <c r="AS38" s="129"/>
      <c r="AT38" s="129"/>
      <c r="AU38" s="129"/>
      <c r="AV38" s="129"/>
      <c r="AW38" s="1"/>
      <c r="AX38" t="str">
        <f t="shared" ref="AX38:AX51" si="0">_xlfn.CONCAT(AY38,AZ38,BA38,BB38,BC38,BD38)</f>
        <v>ABCE</v>
      </c>
      <c r="AY38" s="104" t="s">
        <v>34</v>
      </c>
      <c r="AZ38" s="104" t="s">
        <v>55</v>
      </c>
      <c r="BA38" s="104" t="s">
        <v>73</v>
      </c>
      <c r="BB38" s="105"/>
      <c r="BC38" s="104" t="s">
        <v>103</v>
      </c>
      <c r="BD38" s="105"/>
      <c r="BE38" s="172"/>
      <c r="BF38" s="105" t="s">
        <v>108</v>
      </c>
      <c r="BG38" s="105" t="s">
        <v>115</v>
      </c>
      <c r="BH38" s="105" t="s">
        <v>110</v>
      </c>
      <c r="BI38" s="105" t="s">
        <v>111</v>
      </c>
    </row>
    <row r="39" spans="1:61" ht="12.9" customHeight="1" thickBot="1" x14ac:dyDescent="0.6">
      <c r="A39" s="170"/>
      <c r="B39" s="52" t="s">
        <v>153</v>
      </c>
      <c r="C39" s="39" t="s">
        <v>91</v>
      </c>
      <c r="D39" s="40" t="s">
        <v>36</v>
      </c>
      <c r="E39" s="39" t="str">
        <f>B37</f>
        <v>Spanien</v>
      </c>
      <c r="F39" s="41" t="s">
        <v>37</v>
      </c>
      <c r="G39" s="39" t="str">
        <f>B39</f>
        <v>Polen</v>
      </c>
      <c r="H39" s="42">
        <v>24</v>
      </c>
      <c r="I39" s="164">
        <v>2</v>
      </c>
      <c r="J39" s="165"/>
      <c r="K39" s="164">
        <v>0</v>
      </c>
      <c r="L39" s="43">
        <f>IF($I$39="","",IF($I$39&gt;$K$39,1,IF($I$39&lt;$K$39,2,IF($I$39=$K$39,"x"))))</f>
        <v>1</v>
      </c>
      <c r="M39" s="10"/>
      <c r="N39" s="45">
        <v>47</v>
      </c>
      <c r="O39" s="158" t="str">
        <f>IF(K48="","",$AQ$34)</f>
        <v>Frankreich</v>
      </c>
      <c r="P39" s="47" t="s">
        <v>37</v>
      </c>
      <c r="Q39" s="158" t="str">
        <f>IF(K48="","",IF($AQ$46=$AX$37,$AQ$18,IF($AQ$46=$AX$38,$AQ$18,IF($AQ$46=$AX$39,$AQ$18,IF($AQ$46=$AX$40,$AQ$12,IF($AQ$46=$AX$41,$AQ$12,IF($AQ$46=$AX$42,$AQ$6,IF($AQ$46=$AX$43,$AQ$6,IF($AQ$46=$AX$44,$AQ$6,IF($AQ$46=$AX$45,$AQ$6,IF($AQ$46=$AX$46,$AQ$6,IF($AQ$46=$AX$47,$AQ$18,IF($AQ$46=$AX$48,$AQ$12,IF($AQ$46=$AX$49,$AQ$12,IF($AQ$46=$AX$50,$AQ$12,IF($AQ$46=$AX$51,$AQ$18,""))))))))))))))))</f>
        <v>Türkei</v>
      </c>
      <c r="R39" s="45">
        <v>48</v>
      </c>
      <c r="S39" s="48">
        <v>2</v>
      </c>
      <c r="T39" s="49" t="s">
        <v>38</v>
      </c>
      <c r="U39" s="50">
        <v>0</v>
      </c>
      <c r="V39" s="10"/>
      <c r="W39" s="17" t="s">
        <v>116</v>
      </c>
      <c r="X39" s="10"/>
      <c r="Y39" s="10"/>
      <c r="Z39" s="10"/>
      <c r="AA39" s="5"/>
      <c r="AB39" s="3"/>
      <c r="AC39" s="3"/>
      <c r="AD39" s="8"/>
      <c r="AE39" s="10"/>
      <c r="AO39" s="13"/>
      <c r="AP39" s="22" t="s">
        <v>117</v>
      </c>
      <c r="AQ39" s="23"/>
      <c r="AR39" s="24" t="s">
        <v>12</v>
      </c>
      <c r="AS39" s="25" t="s">
        <v>13</v>
      </c>
      <c r="AT39" s="25" t="s">
        <v>14</v>
      </c>
      <c r="AU39" s="25" t="s">
        <v>15</v>
      </c>
      <c r="AV39" s="23" t="s">
        <v>16</v>
      </c>
      <c r="AW39" s="1"/>
      <c r="AX39" t="str">
        <f t="shared" si="0"/>
        <v>ABCF</v>
      </c>
      <c r="AY39" s="104" t="s">
        <v>34</v>
      </c>
      <c r="AZ39" s="104" t="s">
        <v>55</v>
      </c>
      <c r="BA39" s="104" t="s">
        <v>73</v>
      </c>
      <c r="BB39" s="105"/>
      <c r="BC39" s="105"/>
      <c r="BD39" s="104" t="s">
        <v>118</v>
      </c>
      <c r="BE39" s="172"/>
      <c r="BF39" s="105" t="s">
        <v>108</v>
      </c>
      <c r="BG39" s="105" t="s">
        <v>119</v>
      </c>
      <c r="BH39" s="105" t="s">
        <v>110</v>
      </c>
      <c r="BI39" s="105" t="s">
        <v>111</v>
      </c>
    </row>
    <row r="40" spans="1:61" ht="12.9" customHeight="1" x14ac:dyDescent="0.55000000000000004">
      <c r="A40" s="170"/>
      <c r="B40" s="52" t="s">
        <v>154</v>
      </c>
      <c r="C40" s="39" t="s">
        <v>93</v>
      </c>
      <c r="D40" s="40" t="s">
        <v>46</v>
      </c>
      <c r="E40" s="39" t="str">
        <f>B40</f>
        <v>Slowakei</v>
      </c>
      <c r="F40" s="41" t="s">
        <v>37</v>
      </c>
      <c r="G40" s="39" t="str">
        <f>B37</f>
        <v>Spanien</v>
      </c>
      <c r="H40" s="42">
        <v>33</v>
      </c>
      <c r="I40" s="164">
        <v>0</v>
      </c>
      <c r="J40" s="165" t="s">
        <v>38</v>
      </c>
      <c r="K40" s="164">
        <v>2</v>
      </c>
      <c r="L40" s="43">
        <f>IF($I$40="","",IF($I$40&gt;$K$40,1,IF($I$40&lt;$K$40,2,IF($I$40=$K$40,"x"))))</f>
        <v>2</v>
      </c>
      <c r="M40" s="10"/>
      <c r="N40" s="5"/>
      <c r="O40" s="155"/>
      <c r="P40" s="10"/>
      <c r="Q40" s="155"/>
      <c r="R40" s="5"/>
      <c r="S40" s="3"/>
      <c r="T40" s="3"/>
      <c r="U40" s="8"/>
      <c r="V40" s="10"/>
      <c r="W40" s="33" t="s">
        <v>120</v>
      </c>
      <c r="X40" s="10"/>
      <c r="Y40" s="10"/>
      <c r="Z40" s="10"/>
      <c r="AA40" s="5"/>
      <c r="AB40" s="3"/>
      <c r="AC40" s="3"/>
      <c r="AD40" s="8"/>
      <c r="AE40" s="10"/>
      <c r="AF40" s="5"/>
      <c r="AG40" s="10"/>
      <c r="AH40" s="10"/>
      <c r="AI40" s="10"/>
      <c r="AJ40" s="10"/>
      <c r="AK40" s="10"/>
      <c r="AL40" s="10"/>
      <c r="AM40" s="10"/>
      <c r="AN40" s="10"/>
      <c r="AO40" s="106">
        <v>1</v>
      </c>
      <c r="AP40" s="107" t="s">
        <v>118</v>
      </c>
      <c r="AQ40" s="108" t="str">
        <f>$AQ$36</f>
        <v>Deutschland</v>
      </c>
      <c r="AR40" s="109">
        <f>$AR$36</f>
        <v>4</v>
      </c>
      <c r="AS40" s="109">
        <f>$AS$36</f>
        <v>5</v>
      </c>
      <c r="AT40" s="109">
        <f>$AT$36</f>
        <v>5</v>
      </c>
      <c r="AU40" s="109">
        <f>$AU$36</f>
        <v>0</v>
      </c>
      <c r="AV40" s="107"/>
      <c r="AW40" s="1"/>
      <c r="AX40" t="str">
        <f t="shared" si="0"/>
        <v>ABDE</v>
      </c>
      <c r="AY40" s="104" t="s">
        <v>34</v>
      </c>
      <c r="AZ40" s="104" t="s">
        <v>55</v>
      </c>
      <c r="BA40" s="105"/>
      <c r="BB40" s="104" t="s">
        <v>87</v>
      </c>
      <c r="BC40" s="104" t="s">
        <v>103</v>
      </c>
      <c r="BD40" s="105"/>
      <c r="BE40" s="172"/>
      <c r="BF40" s="105" t="s">
        <v>109</v>
      </c>
      <c r="BG40" s="105" t="s">
        <v>115</v>
      </c>
      <c r="BH40" s="105" t="s">
        <v>108</v>
      </c>
      <c r="BI40" s="105" t="s">
        <v>110</v>
      </c>
    </row>
    <row r="41" spans="1:61" ht="12.9" customHeight="1" x14ac:dyDescent="0.55000000000000004">
      <c r="A41" s="171"/>
      <c r="B41" s="61"/>
      <c r="C41" s="39" t="s">
        <v>93</v>
      </c>
      <c r="D41" s="40" t="s">
        <v>46</v>
      </c>
      <c r="E41" s="39" t="str">
        <f>B38</f>
        <v>Schweden</v>
      </c>
      <c r="F41" s="41" t="s">
        <v>37</v>
      </c>
      <c r="G41" s="39" t="str">
        <f>B39</f>
        <v>Polen</v>
      </c>
      <c r="H41" s="42">
        <v>34</v>
      </c>
      <c r="I41" s="164">
        <v>0</v>
      </c>
      <c r="J41" s="165" t="s">
        <v>38</v>
      </c>
      <c r="K41" s="164">
        <v>0</v>
      </c>
      <c r="L41" s="43" t="str">
        <f>IF($I$41="","",IF($I$41&gt;$K$41,1,IF($I$41&lt;$K$41,2,IF($I$41=$K$41,"x"))))</f>
        <v>x</v>
      </c>
      <c r="M41" s="10"/>
      <c r="N41" s="27"/>
      <c r="O41" s="156" t="s">
        <v>90</v>
      </c>
      <c r="P41" s="28"/>
      <c r="Q41" s="157"/>
      <c r="R41" s="27"/>
      <c r="S41" s="54"/>
      <c r="T41" s="54"/>
      <c r="U41" s="53"/>
      <c r="V41" s="10"/>
      <c r="W41" s="5"/>
      <c r="X41" s="10"/>
      <c r="Y41" s="10"/>
      <c r="Z41" s="10"/>
      <c r="AA41" s="5"/>
      <c r="AB41" s="3"/>
      <c r="AC41" s="3"/>
      <c r="AD41" s="8"/>
      <c r="AE41" s="10"/>
      <c r="AF41" s="69"/>
      <c r="AG41" s="16"/>
      <c r="AH41" s="16"/>
      <c r="AI41" s="16"/>
      <c r="AJ41" s="16"/>
      <c r="AK41" s="16"/>
      <c r="AL41" s="16"/>
      <c r="AM41" s="16"/>
      <c r="AN41" s="10"/>
      <c r="AO41" s="106">
        <v>2</v>
      </c>
      <c r="AP41" s="107" t="s">
        <v>103</v>
      </c>
      <c r="AQ41" s="108" t="str">
        <f>$AQ$30</f>
        <v>Schweden</v>
      </c>
      <c r="AR41" s="109">
        <f>$AR$30</f>
        <v>4</v>
      </c>
      <c r="AS41" s="109">
        <f>$AS$30</f>
        <v>2</v>
      </c>
      <c r="AT41" s="109">
        <f>$AT$30</f>
        <v>2</v>
      </c>
      <c r="AU41" s="109">
        <f>$AU$30</f>
        <v>0</v>
      </c>
      <c r="AV41" s="107"/>
      <c r="AW41" s="1"/>
      <c r="AX41" t="str">
        <f t="shared" si="0"/>
        <v>ABDF</v>
      </c>
      <c r="AY41" s="104" t="s">
        <v>34</v>
      </c>
      <c r="AZ41" s="104" t="s">
        <v>55</v>
      </c>
      <c r="BA41" s="105"/>
      <c r="BB41" s="104" t="s">
        <v>87</v>
      </c>
      <c r="BC41" s="105"/>
      <c r="BD41" s="104" t="s">
        <v>118</v>
      </c>
      <c r="BE41" s="172"/>
      <c r="BF41" s="105" t="s">
        <v>109</v>
      </c>
      <c r="BG41" s="105" t="s">
        <v>119</v>
      </c>
      <c r="BH41" s="105" t="s">
        <v>108</v>
      </c>
      <c r="BI41" s="105" t="s">
        <v>110</v>
      </c>
    </row>
    <row r="42" spans="1:61" ht="12.9" customHeight="1" thickBot="1" x14ac:dyDescent="0.6">
      <c r="A42" s="16"/>
      <c r="B42" s="66"/>
      <c r="C42" s="67"/>
      <c r="D42" s="68"/>
      <c r="E42" s="69"/>
      <c r="F42" s="70"/>
      <c r="G42" s="69"/>
      <c r="H42" s="71"/>
      <c r="I42" s="168"/>
      <c r="J42" s="166"/>
      <c r="K42" s="168"/>
      <c r="L42" s="72"/>
      <c r="M42" s="16"/>
      <c r="N42" s="5"/>
      <c r="O42" s="157" t="s">
        <v>92</v>
      </c>
      <c r="P42" s="28"/>
      <c r="Q42" s="157"/>
      <c r="R42" s="27"/>
      <c r="S42" s="54"/>
      <c r="T42" s="54"/>
      <c r="U42" s="53"/>
      <c r="V42" s="16"/>
      <c r="W42" s="27"/>
      <c r="X42" s="53" t="s">
        <v>32</v>
      </c>
      <c r="Y42" s="28"/>
      <c r="Z42" s="44"/>
      <c r="AA42" s="27"/>
      <c r="AB42" s="54"/>
      <c r="AC42" s="54"/>
      <c r="AD42" s="53"/>
      <c r="AE42" s="16"/>
      <c r="AF42" s="5"/>
      <c r="AG42" s="10"/>
      <c r="AH42" s="10"/>
      <c r="AI42" s="10"/>
      <c r="AJ42" s="10"/>
      <c r="AK42" s="10"/>
      <c r="AL42" s="10"/>
      <c r="AM42" s="10"/>
      <c r="AN42" s="16"/>
      <c r="AO42" s="106">
        <v>3</v>
      </c>
      <c r="AP42" s="107" t="s">
        <v>34</v>
      </c>
      <c r="AQ42" s="108" t="str">
        <f>$AQ$6</f>
        <v>Türkei</v>
      </c>
      <c r="AR42" s="109">
        <f>$AR$6</f>
        <v>3</v>
      </c>
      <c r="AS42" s="109">
        <f>$AS$6</f>
        <v>3</v>
      </c>
      <c r="AT42" s="109">
        <f>$AT$6</f>
        <v>5</v>
      </c>
      <c r="AU42" s="109">
        <f>$AU$6</f>
        <v>-2</v>
      </c>
      <c r="AV42" s="107"/>
      <c r="AW42" s="71"/>
      <c r="AX42" t="str">
        <f t="shared" si="0"/>
        <v>ABEF</v>
      </c>
      <c r="AY42" s="104" t="s">
        <v>34</v>
      </c>
      <c r="AZ42" s="104" t="s">
        <v>55</v>
      </c>
      <c r="BA42" s="105"/>
      <c r="BB42" s="105"/>
      <c r="BC42" s="104" t="s">
        <v>103</v>
      </c>
      <c r="BD42" s="104" t="s">
        <v>118</v>
      </c>
      <c r="BE42" s="172"/>
      <c r="BF42" s="105" t="s">
        <v>115</v>
      </c>
      <c r="BG42" s="105" t="s">
        <v>119</v>
      </c>
      <c r="BH42" s="105" t="s">
        <v>110</v>
      </c>
      <c r="BI42" s="105" t="s">
        <v>108</v>
      </c>
    </row>
    <row r="43" spans="1:61" ht="12.9" customHeight="1" thickBot="1" x14ac:dyDescent="0.6">
      <c r="A43" s="169" t="s">
        <v>118</v>
      </c>
      <c r="B43" s="38"/>
      <c r="C43" s="39" t="s">
        <v>88</v>
      </c>
      <c r="D43" s="40" t="s">
        <v>46</v>
      </c>
      <c r="E43" s="39" t="str">
        <f>B44</f>
        <v>Ungarn</v>
      </c>
      <c r="F43" s="41" t="s">
        <v>37</v>
      </c>
      <c r="G43" s="39" t="str">
        <f>B45</f>
        <v>Portugal</v>
      </c>
      <c r="H43" s="42">
        <v>11</v>
      </c>
      <c r="I43" s="164">
        <v>0</v>
      </c>
      <c r="J43" s="165" t="s">
        <v>38</v>
      </c>
      <c r="K43" s="164">
        <v>3</v>
      </c>
      <c r="L43" s="43">
        <f>IF($I$43="","",IF($I$43&gt;$K$43,1,IF($I$43&lt;$K$43,2,IF($I$43=$K$43,"x"))))</f>
        <v>2</v>
      </c>
      <c r="M43" s="10"/>
      <c r="N43" s="57" t="s">
        <v>31</v>
      </c>
      <c r="O43" s="157" t="s">
        <v>122</v>
      </c>
      <c r="P43" s="28"/>
      <c r="Q43" s="157" t="s">
        <v>123</v>
      </c>
      <c r="R43" s="57" t="s">
        <v>31</v>
      </c>
      <c r="S43" s="54"/>
      <c r="T43" s="54"/>
      <c r="U43" s="53"/>
      <c r="V43" s="10"/>
      <c r="X43" s="28" t="s">
        <v>170</v>
      </c>
      <c r="Y43" s="54"/>
      <c r="Z43" s="54"/>
      <c r="AA43" s="54"/>
      <c r="AB43" s="54"/>
      <c r="AC43" s="54"/>
      <c r="AD43" s="54"/>
      <c r="AE43" s="10"/>
      <c r="AF43" s="5"/>
      <c r="AG43" s="10"/>
      <c r="AH43" s="10"/>
      <c r="AI43" s="10"/>
      <c r="AJ43" s="10"/>
      <c r="AK43" s="10"/>
      <c r="AL43" s="10"/>
      <c r="AM43" s="10"/>
      <c r="AN43" s="10"/>
      <c r="AO43" s="106">
        <v>4</v>
      </c>
      <c r="AP43" s="107" t="s">
        <v>55</v>
      </c>
      <c r="AQ43" s="108" t="str">
        <f>$AQ$12</f>
        <v>Russland</v>
      </c>
      <c r="AR43" s="109">
        <f>$AR$12</f>
        <v>3</v>
      </c>
      <c r="AS43" s="109">
        <f>$AS$12</f>
        <v>2</v>
      </c>
      <c r="AT43" s="109">
        <f>$AT$12</f>
        <v>4</v>
      </c>
      <c r="AU43" s="109">
        <f>$AU$12</f>
        <v>-2</v>
      </c>
      <c r="AV43" s="107"/>
      <c r="AW43" s="1"/>
      <c r="AX43" t="str">
        <f t="shared" si="0"/>
        <v>ACDE</v>
      </c>
      <c r="AY43" s="104" t="s">
        <v>34</v>
      </c>
      <c r="AZ43" s="105"/>
      <c r="BA43" s="104" t="s">
        <v>73</v>
      </c>
      <c r="BB43" s="104" t="s">
        <v>87</v>
      </c>
      <c r="BC43" s="104" t="s">
        <v>103</v>
      </c>
      <c r="BD43" s="105"/>
      <c r="BE43" s="172"/>
      <c r="BF43" s="105" t="s">
        <v>115</v>
      </c>
      <c r="BG43" s="105" t="s">
        <v>109</v>
      </c>
      <c r="BH43" s="105" t="s">
        <v>111</v>
      </c>
      <c r="BI43" s="105" t="s">
        <v>108</v>
      </c>
    </row>
    <row r="44" spans="1:61" ht="12.9" customHeight="1" thickBot="1" x14ac:dyDescent="0.6">
      <c r="A44" s="170"/>
      <c r="B44" s="52" t="s">
        <v>155</v>
      </c>
      <c r="C44" s="39" t="s">
        <v>88</v>
      </c>
      <c r="D44" s="40" t="s">
        <v>36</v>
      </c>
      <c r="E44" s="39" t="str">
        <f>B46</f>
        <v>Frankreich</v>
      </c>
      <c r="F44" s="41" t="s">
        <v>37</v>
      </c>
      <c r="G44" s="39" t="str">
        <f>B47</f>
        <v>Deutschland</v>
      </c>
      <c r="H44" s="42">
        <v>12</v>
      </c>
      <c r="I44" s="164">
        <v>3</v>
      </c>
      <c r="J44" s="165" t="s">
        <v>38</v>
      </c>
      <c r="K44" s="164">
        <v>1</v>
      </c>
      <c r="L44" s="43">
        <f>IF($I$44="","",IF($I$44&gt;$K$44,1,IF($I$44&lt;$K$44,2,IF($I$44=$K$44,"x"))))</f>
        <v>1</v>
      </c>
      <c r="M44" s="10"/>
      <c r="N44" s="45">
        <v>49</v>
      </c>
      <c r="O44" s="158" t="str">
        <f>IF(K34="","",$AQ$22)</f>
        <v>England</v>
      </c>
      <c r="P44" s="47" t="s">
        <v>37</v>
      </c>
      <c r="Q44" s="158" t="str">
        <f>IF(K48="","",$AQ$35)</f>
        <v>Portugal</v>
      </c>
      <c r="R44" s="45">
        <v>50</v>
      </c>
      <c r="S44" s="48">
        <v>2</v>
      </c>
      <c r="T44" s="49" t="s">
        <v>38</v>
      </c>
      <c r="U44" s="50">
        <v>1</v>
      </c>
      <c r="V44" s="10"/>
      <c r="X44" s="28" t="s">
        <v>27</v>
      </c>
      <c r="Y44" s="28"/>
      <c r="Z44" s="28" t="s">
        <v>27</v>
      </c>
      <c r="AA44" s="27"/>
      <c r="AB44" s="54"/>
      <c r="AC44" s="54"/>
      <c r="AD44" s="53"/>
      <c r="AE44" s="10"/>
      <c r="AF44" s="5"/>
      <c r="AG44" s="10"/>
      <c r="AH44" s="10"/>
      <c r="AI44" s="10"/>
      <c r="AJ44" s="10"/>
      <c r="AK44" s="10"/>
      <c r="AL44" s="10"/>
      <c r="AM44" s="10"/>
      <c r="AN44" s="10"/>
      <c r="AO44" s="110">
        <v>5</v>
      </c>
      <c r="AP44" s="107" t="s">
        <v>73</v>
      </c>
      <c r="AQ44" s="108" t="str">
        <f>$AQ$18</f>
        <v>Nordmazedonien</v>
      </c>
      <c r="AR44" s="109">
        <f>$AR$18</f>
        <v>3</v>
      </c>
      <c r="AS44" s="109">
        <f>$AS$18</f>
        <v>1</v>
      </c>
      <c r="AT44" s="109">
        <f>$AT$18</f>
        <v>4</v>
      </c>
      <c r="AU44" s="109">
        <f>$AU$18</f>
        <v>-3</v>
      </c>
      <c r="AV44" s="107"/>
      <c r="AW44" s="1"/>
      <c r="AX44" t="str">
        <f t="shared" si="0"/>
        <v>ACDF</v>
      </c>
      <c r="AY44" s="104" t="s">
        <v>34</v>
      </c>
      <c r="AZ44" s="105"/>
      <c r="BA44" s="104" t="s">
        <v>73</v>
      </c>
      <c r="BB44" s="104" t="s">
        <v>87</v>
      </c>
      <c r="BC44" s="105"/>
      <c r="BD44" s="104" t="s">
        <v>118</v>
      </c>
      <c r="BE44" s="172"/>
      <c r="BF44" s="105" t="s">
        <v>119</v>
      </c>
      <c r="BG44" s="105" t="s">
        <v>109</v>
      </c>
      <c r="BH44" s="105" t="s">
        <v>111</v>
      </c>
      <c r="BI44" s="105" t="s">
        <v>108</v>
      </c>
    </row>
    <row r="45" spans="1:61" ht="12.9" customHeight="1" thickBot="1" x14ac:dyDescent="0.6">
      <c r="A45" s="170"/>
      <c r="B45" s="52" t="s">
        <v>156</v>
      </c>
      <c r="C45" s="39" t="s">
        <v>91</v>
      </c>
      <c r="D45" s="40" t="s">
        <v>41</v>
      </c>
      <c r="E45" s="39" t="str">
        <f>B44</f>
        <v>Ungarn</v>
      </c>
      <c r="F45" s="41" t="s">
        <v>37</v>
      </c>
      <c r="G45" s="39" t="str">
        <f>B46</f>
        <v>Frankreich</v>
      </c>
      <c r="H45" s="42">
        <v>22</v>
      </c>
      <c r="I45" s="164">
        <v>0</v>
      </c>
      <c r="J45" s="165" t="s">
        <v>38</v>
      </c>
      <c r="K45" s="164">
        <v>2</v>
      </c>
      <c r="L45" s="43">
        <f>IF($I$45="","",IF($I$45&gt;$K$45,1,IF($I$45&lt;$K$45,2,IF($I$45=$K$45,"x"))))</f>
        <v>2</v>
      </c>
      <c r="M45" s="10"/>
      <c r="N45" s="54"/>
      <c r="O45" s="160"/>
      <c r="P45" s="54"/>
      <c r="Q45" s="160"/>
      <c r="R45" s="54"/>
      <c r="S45" s="54"/>
      <c r="T45" s="54"/>
      <c r="U45" s="54"/>
      <c r="V45" s="10"/>
      <c r="W45" s="57" t="s">
        <v>31</v>
      </c>
      <c r="X45" s="28" t="s">
        <v>126</v>
      </c>
      <c r="Y45" s="28"/>
      <c r="Z45" s="28" t="s">
        <v>127</v>
      </c>
      <c r="AA45" s="57" t="s">
        <v>31</v>
      </c>
      <c r="AB45" s="54"/>
      <c r="AC45" s="54"/>
      <c r="AD45" s="53"/>
      <c r="AE45" s="28"/>
      <c r="AF45" s="5"/>
      <c r="AG45" s="10"/>
      <c r="AH45" s="10"/>
      <c r="AI45" s="10"/>
      <c r="AJ45" s="10"/>
      <c r="AK45" s="10"/>
      <c r="AL45" s="10"/>
      <c r="AM45" s="10"/>
      <c r="AN45" s="10"/>
      <c r="AO45" s="110">
        <v>6</v>
      </c>
      <c r="AP45" s="107" t="s">
        <v>87</v>
      </c>
      <c r="AQ45" s="108" t="str">
        <f>$AQ$24</f>
        <v>Tschechien</v>
      </c>
      <c r="AR45" s="109">
        <f>$AR$24</f>
        <v>1</v>
      </c>
      <c r="AS45" s="109">
        <f>$AS$24</f>
        <v>1</v>
      </c>
      <c r="AT45" s="109">
        <f>$AT$24</f>
        <v>5</v>
      </c>
      <c r="AU45" s="109">
        <f>$AU$24</f>
        <v>-4</v>
      </c>
      <c r="AV45" s="107"/>
      <c r="AW45" s="1"/>
      <c r="AX45" t="str">
        <f t="shared" si="0"/>
        <v>ACEF</v>
      </c>
      <c r="AY45" s="104" t="s">
        <v>34</v>
      </c>
      <c r="AZ45" s="105"/>
      <c r="BA45" s="104" t="s">
        <v>73</v>
      </c>
      <c r="BB45" s="105"/>
      <c r="BC45" s="104" t="s">
        <v>103</v>
      </c>
      <c r="BD45" s="104" t="s">
        <v>118</v>
      </c>
      <c r="BE45" s="172"/>
      <c r="BF45" s="105" t="s">
        <v>115</v>
      </c>
      <c r="BG45" s="105" t="s">
        <v>119</v>
      </c>
      <c r="BH45" s="105" t="s">
        <v>111</v>
      </c>
      <c r="BI45" s="105" t="s">
        <v>108</v>
      </c>
    </row>
    <row r="46" spans="1:61" ht="12.9" customHeight="1" thickBot="1" x14ac:dyDescent="0.6">
      <c r="A46" s="170"/>
      <c r="B46" s="52" t="s">
        <v>157</v>
      </c>
      <c r="C46" s="39" t="s">
        <v>91</v>
      </c>
      <c r="D46" s="40" t="s">
        <v>46</v>
      </c>
      <c r="E46" s="39" t="str">
        <f>B45</f>
        <v>Portugal</v>
      </c>
      <c r="F46" s="41" t="s">
        <v>37</v>
      </c>
      <c r="G46" s="39" t="str">
        <f>B47</f>
        <v>Deutschland</v>
      </c>
      <c r="H46" s="42">
        <v>23</v>
      </c>
      <c r="I46" s="164">
        <v>2</v>
      </c>
      <c r="J46" s="165" t="s">
        <v>38</v>
      </c>
      <c r="K46" s="164">
        <v>2</v>
      </c>
      <c r="L46" s="43" t="str">
        <f>IF($I$46="","",IF($I$46&gt;$K$46,1,IF($I$46&lt;$K$46,2,IF($I$46=$K$46,"x"))))</f>
        <v>x</v>
      </c>
      <c r="M46" s="10"/>
      <c r="N46" s="27"/>
      <c r="O46" s="156" t="s">
        <v>89</v>
      </c>
      <c r="P46" s="28"/>
      <c r="Q46" s="157"/>
      <c r="R46" s="27"/>
      <c r="S46" s="54"/>
      <c r="T46" s="54"/>
      <c r="U46" s="53"/>
      <c r="V46" s="10"/>
      <c r="W46" s="45">
        <v>61</v>
      </c>
      <c r="X46" s="46" t="str">
        <f>IF($AB$13=$AD$13,"",IF($AB$13&gt;$AD$13,$X$13,$Z$13))</f>
        <v>Frankreich</v>
      </c>
      <c r="Y46" s="111" t="s">
        <v>37</v>
      </c>
      <c r="Z46" s="46" t="str">
        <f>IF($AB$19=$AD$19,"",IF($AB$19&gt;$AD$19,$X$19,$Z$19))</f>
        <v>Belgien</v>
      </c>
      <c r="AA46" s="112">
        <v>62</v>
      </c>
      <c r="AB46" s="48">
        <v>1</v>
      </c>
      <c r="AC46" s="49" t="s">
        <v>38</v>
      </c>
      <c r="AD46" s="50">
        <v>2</v>
      </c>
      <c r="AE46" s="54"/>
      <c r="AF46" s="5"/>
      <c r="AG46" s="10"/>
      <c r="AH46" s="10"/>
      <c r="AI46" s="10"/>
      <c r="AJ46" s="10"/>
      <c r="AK46" s="10"/>
      <c r="AL46" s="10"/>
      <c r="AM46" s="10"/>
      <c r="AN46" s="10"/>
      <c r="AO46" s="10"/>
      <c r="AP46" s="129" t="str">
        <f>$AP$42</f>
        <v>A</v>
      </c>
      <c r="AQ46" s="129" t="str">
        <f>_xlfn.CONCAT(AP46,AP47,AP48,AP49)</f>
        <v>ABEF</v>
      </c>
      <c r="AR46" s="113">
        <v>44</v>
      </c>
      <c r="AS46" s="114" t="str">
        <f>IF($AQ$46=$AX$37,$AQ$6,IF($AQ$46=$AX$38,$AQ$6,IF($AQ$46=$AX$39,$AQ$6,IF($AQ$46=$AX$40,$AQ$24,IF($AQ$46=$AX$41,$AQ$24,IF($AQ$46=$AX$42,$AQ$30,IF($AQ$46=$AX$43,$AQ$30,IF($AQ$46=$AX$44,$AQ$36,IF($AQ$46=$AX$45,$AQ$30,IF($AQ$46=$AX$46,$AQ$30,IF($AQ$46=$AX$47,$AQ$30,IF($AQ$46=$AX$48,$AQ$36,IF($AQ$46=$AX$49,$AQ$36,IF($AQ$46=$AX$50,$AQ$36,IF($AQ$46=$AX$51,$AQ$36,"")))))))))))))))</f>
        <v>Schweden</v>
      </c>
      <c r="AT46" s="129"/>
      <c r="AU46" s="129"/>
      <c r="AV46" s="129"/>
      <c r="AW46" s="1"/>
      <c r="AX46" t="str">
        <f t="shared" si="0"/>
        <v>ADEF</v>
      </c>
      <c r="AY46" s="104" t="s">
        <v>34</v>
      </c>
      <c r="AZ46" s="105"/>
      <c r="BA46" s="105"/>
      <c r="BB46" s="104" t="s">
        <v>87</v>
      </c>
      <c r="BC46" s="104" t="s">
        <v>103</v>
      </c>
      <c r="BD46" s="104" t="s">
        <v>118</v>
      </c>
      <c r="BE46" s="172"/>
      <c r="BF46" s="105" t="s">
        <v>115</v>
      </c>
      <c r="BG46" s="105" t="s">
        <v>119</v>
      </c>
      <c r="BH46" s="105" t="s">
        <v>109</v>
      </c>
      <c r="BI46" s="105" t="s">
        <v>108</v>
      </c>
    </row>
    <row r="47" spans="1:61" ht="12.9" customHeight="1" thickBot="1" x14ac:dyDescent="0.6">
      <c r="A47" s="170"/>
      <c r="B47" s="52" t="s">
        <v>158</v>
      </c>
      <c r="C47" s="39" t="s">
        <v>93</v>
      </c>
      <c r="D47" s="40" t="s">
        <v>36</v>
      </c>
      <c r="E47" s="39" t="str">
        <f>B47</f>
        <v>Deutschland</v>
      </c>
      <c r="F47" s="41" t="s">
        <v>37</v>
      </c>
      <c r="G47" s="39" t="str">
        <f>B44</f>
        <v>Ungarn</v>
      </c>
      <c r="H47" s="42">
        <v>35</v>
      </c>
      <c r="I47" s="164">
        <v>2</v>
      </c>
      <c r="J47" s="165" t="s">
        <v>38</v>
      </c>
      <c r="K47" s="164">
        <v>0</v>
      </c>
      <c r="L47" s="43">
        <f>IF($I$47="","",IF($I$47&gt;$K$47,1,IF($I$47&lt;$K$47,2,IF($I$47=$K$47,"x"))))</f>
        <v>1</v>
      </c>
      <c r="M47" s="10"/>
      <c r="N47" s="27"/>
      <c r="O47" s="157" t="s">
        <v>107</v>
      </c>
      <c r="P47" s="28"/>
      <c r="Q47" s="157"/>
      <c r="R47" s="27"/>
      <c r="S47" s="54"/>
      <c r="T47" s="54"/>
      <c r="U47" s="53"/>
      <c r="V47" s="10"/>
      <c r="W47" s="54"/>
      <c r="X47" s="115"/>
      <c r="Y47" s="116"/>
      <c r="Z47" s="117"/>
      <c r="AA47" s="36"/>
      <c r="AB47" s="74"/>
      <c r="AC47" s="74"/>
      <c r="AD47" s="75"/>
      <c r="AE47" s="28"/>
      <c r="AF47" s="5"/>
      <c r="AG47" s="10"/>
      <c r="AH47" s="10"/>
      <c r="AI47" s="10"/>
      <c r="AJ47" s="10"/>
      <c r="AK47" s="10"/>
      <c r="AL47" s="10"/>
      <c r="AM47" s="10"/>
      <c r="AN47" s="10"/>
      <c r="AO47" s="10"/>
      <c r="AP47" s="129" t="str">
        <f>$AP$43</f>
        <v>B</v>
      </c>
      <c r="AQ47" s="129"/>
      <c r="AR47" s="113">
        <v>41</v>
      </c>
      <c r="AS47" s="114" t="str">
        <f>IF($AQ$46=$AX$37,$AQ$24,IF($AQ$46=$AX$38,$AQ$30,IF($AQ$46=$AX$39,$AQ$36,IF($AQ$46=$AX$40,$AQ$30,IF($AQ$46=$AX$41,$AQ$36,IF($AQ$46=$AX$42,$AQ$36,IF($AQ$46=$AX$43,$AQ$24,IF($AQ$46=$AX$44,$AQ$24,IF($AQ$46=$AX$45,$AQ$36,IF($AQ$46=$AX$46,$AQ$36,IF($AQ$46=$AX$47,$AQ$24,IF($AQ$46=$AX$48,$AQ$24,IF($AQ$46=$AX$49,$AQ$30,IF($AQ$46=$AX$50,$AQ$30,IF($AQ$46=$AX$51,$AQ$30,"")))))))))))))))</f>
        <v>Deutschland</v>
      </c>
      <c r="AT47" s="129"/>
      <c r="AU47" s="129"/>
      <c r="AV47" s="129"/>
      <c r="AW47" s="1"/>
      <c r="AX47" t="str">
        <f t="shared" si="0"/>
        <v>BCDE</v>
      </c>
      <c r="AY47" s="105"/>
      <c r="AZ47" s="104" t="s">
        <v>55</v>
      </c>
      <c r="BA47" s="104" t="s">
        <v>73</v>
      </c>
      <c r="BB47" s="104" t="s">
        <v>87</v>
      </c>
      <c r="BC47" s="104" t="s">
        <v>103</v>
      </c>
      <c r="BD47" s="105"/>
      <c r="BE47" s="172"/>
      <c r="BF47" s="105" t="s">
        <v>115</v>
      </c>
      <c r="BG47" s="105" t="s">
        <v>109</v>
      </c>
      <c r="BH47" s="105" t="s">
        <v>110</v>
      </c>
      <c r="BI47" s="105" t="s">
        <v>111</v>
      </c>
    </row>
    <row r="48" spans="1:61" ht="12.9" customHeight="1" thickBot="1" x14ac:dyDescent="0.6">
      <c r="A48" s="171"/>
      <c r="B48" s="61"/>
      <c r="C48" s="39" t="s">
        <v>93</v>
      </c>
      <c r="D48" s="40" t="s">
        <v>36</v>
      </c>
      <c r="E48" s="39" t="str">
        <f>B45</f>
        <v>Portugal</v>
      </c>
      <c r="F48" s="41" t="s">
        <v>37</v>
      </c>
      <c r="G48" s="39" t="str">
        <f>B46</f>
        <v>Frankreich</v>
      </c>
      <c r="H48" s="42">
        <v>36</v>
      </c>
      <c r="I48" s="164">
        <v>0</v>
      </c>
      <c r="J48" s="165" t="s">
        <v>38</v>
      </c>
      <c r="K48" s="164">
        <v>1</v>
      </c>
      <c r="L48" s="43">
        <f>IF($I$48="","",IF($I$48&gt;$K$48,1,IF($I$48&lt;$K$48,2,IF($I$48=$K$48,"x"))))</f>
        <v>2</v>
      </c>
      <c r="M48" s="10"/>
      <c r="N48" s="57" t="s">
        <v>31</v>
      </c>
      <c r="O48" s="157" t="s">
        <v>128</v>
      </c>
      <c r="P48" s="28"/>
      <c r="Q48" s="157" t="s">
        <v>129</v>
      </c>
      <c r="R48" s="57" t="s">
        <v>31</v>
      </c>
      <c r="S48" s="54"/>
      <c r="T48" s="54"/>
      <c r="U48" s="53"/>
      <c r="V48" s="10"/>
      <c r="W48" s="27"/>
      <c r="X48" s="118" t="s">
        <v>33</v>
      </c>
      <c r="Y48" s="119"/>
      <c r="Z48" s="119"/>
      <c r="AA48" s="27"/>
      <c r="AB48" s="54"/>
      <c r="AC48" s="54"/>
      <c r="AD48" s="53"/>
      <c r="AE48" s="28"/>
      <c r="AF48" s="69"/>
      <c r="AG48" s="16"/>
      <c r="AH48" s="16"/>
      <c r="AI48" s="16"/>
      <c r="AJ48" s="16"/>
      <c r="AK48" s="16"/>
      <c r="AL48" s="16"/>
      <c r="AM48" s="16"/>
      <c r="AN48" s="10"/>
      <c r="AO48" s="10"/>
      <c r="AP48" s="129" t="str">
        <f>$AP$41</f>
        <v>E</v>
      </c>
      <c r="AQ48" s="129"/>
      <c r="AR48" s="113">
        <v>52</v>
      </c>
      <c r="AS48" s="114" t="str">
        <f>IF($AQ$46=$AX$37,$AQ$12,IF($AQ$46=$AX$38,$AQ$12,IF($AQ$46=$AX$39,$AQ$12,IF($AQ$46=$AX$40,$AQ$6,IF($AQ$46=$AX$41,$AQ$6,IF($AQ$46=$AX$42,$AQ$12,IF($AQ$46=$AX$43,$AQ$18,IF($AQ$46=$AX$44,$AQ$18,IF($AQ$46=$AX$45,$AQ$18,IF($AQ$46=$AX$46,$AQ$24,IF($AQ$46=$AX$47,$AQ$12,IF($AQ$46=$AX$48,$AQ$18,IF($AQ$46=$AX$49,$AQ$18,IF($AQ$46=$AX$50,$AQ$24,IF($AQ$46=$AX$51,$AQ$24,"")))))))))))))))</f>
        <v>Russland</v>
      </c>
      <c r="AT48" s="129"/>
      <c r="AU48" s="129"/>
      <c r="AV48" s="129"/>
      <c r="AW48" s="1"/>
      <c r="AX48" t="str">
        <f t="shared" si="0"/>
        <v>BCDF</v>
      </c>
      <c r="AY48" s="105"/>
      <c r="AZ48" s="104" t="s">
        <v>55</v>
      </c>
      <c r="BA48" s="104" t="s">
        <v>73</v>
      </c>
      <c r="BB48" s="104" t="s">
        <v>87</v>
      </c>
      <c r="BC48" s="105"/>
      <c r="BD48" s="104" t="s">
        <v>118</v>
      </c>
      <c r="BE48" s="172"/>
      <c r="BF48" s="105" t="s">
        <v>119</v>
      </c>
      <c r="BG48" s="105" t="s">
        <v>109</v>
      </c>
      <c r="BH48" s="105" t="s">
        <v>111</v>
      </c>
      <c r="BI48" s="105" t="s">
        <v>110</v>
      </c>
    </row>
    <row r="49" spans="1:61" ht="12.9" customHeight="1" thickBot="1" x14ac:dyDescent="0.6">
      <c r="A49" s="16"/>
      <c r="B49" s="66"/>
      <c r="C49" s="67"/>
      <c r="D49" s="68"/>
      <c r="E49" s="69"/>
      <c r="F49" s="70"/>
      <c r="G49" s="69"/>
      <c r="H49" s="71"/>
      <c r="I49" s="66"/>
      <c r="J49" s="66"/>
      <c r="K49" s="66"/>
      <c r="L49" s="72"/>
      <c r="M49" s="16"/>
      <c r="N49" s="45">
        <v>51</v>
      </c>
      <c r="O49" s="158" t="str">
        <f>IF(K41="","",$AQ$28)</f>
        <v>Spanien</v>
      </c>
      <c r="P49" s="47" t="s">
        <v>37</v>
      </c>
      <c r="Q49" s="158" t="str">
        <f>IF(K48="","",IF($AQ$46=$AX$37,$AQ$12,IF($AQ$46=$AX$38,$AQ$12,IF($AQ$46=$AX$39,$AQ$12,IF($AQ$46=$AX$40,$AQ$6,IF($AQ$46=$AX$41,$AQ$6,IF($AQ$46=$AX$42,$AQ$12,IF($AQ$46=$AX$43,$AQ$18,IF($AQ$46=$AX$44,$AQ$18,IF($AQ$46=$AX$45,$AQ$18,IF($AQ$46=$AX$46,$AQ$24,IF($AQ$46=$AX$47,$AQ$12,IF($AQ$46=$AX$48,$AQ$18,IF($AQ$46=$AX$49,$AQ$18,IF($AQ$46=$AX$50,$AQ$24,IF($AQ$46=$AX$51,$AQ$24,""))))))))))))))))</f>
        <v>Russland</v>
      </c>
      <c r="R49" s="45">
        <v>52</v>
      </c>
      <c r="S49" s="48">
        <v>2</v>
      </c>
      <c r="T49" s="49" t="s">
        <v>38</v>
      </c>
      <c r="U49" s="50">
        <v>1</v>
      </c>
      <c r="V49" s="16"/>
      <c r="X49" s="119" t="s">
        <v>124</v>
      </c>
      <c r="Y49" s="120"/>
      <c r="Z49" s="121"/>
      <c r="AA49" s="54"/>
      <c r="AB49" s="54"/>
      <c r="AC49" s="54"/>
      <c r="AD49" s="54"/>
      <c r="AE49" s="37"/>
      <c r="AF49" s="5"/>
      <c r="AG49" s="10"/>
      <c r="AH49" s="10"/>
      <c r="AI49" s="10"/>
      <c r="AJ49" s="10"/>
      <c r="AK49" s="10"/>
      <c r="AL49" s="10"/>
      <c r="AM49" s="10"/>
      <c r="AN49" s="16"/>
      <c r="AO49" s="10"/>
      <c r="AP49" s="129" t="str">
        <f>$AP$40</f>
        <v>F</v>
      </c>
      <c r="AQ49" s="129"/>
      <c r="AR49" s="122">
        <v>48</v>
      </c>
      <c r="AS49" s="114" t="str">
        <f>IF($AQ$46=$AX$37,$AQ$18,IF($AQ$46=$AX$38,$AQ$18,IF($AQ$46=$AX$39,$AQ$18,IF($AQ$46=$AX$40,$AQ$12,IF($AQ$46=$AX$41,$AQ$12,IF($AQ$46=$AX$42,$AQ$6,IF($AQ$46=$AX$43,$AQ$6,IF($AQ$46=$AX$44,$AQ$6,IF($AQ$46=$AX$45,$AQ$6,IF($AQ$46=$AX$46,$AQ$6,IF($AQ$46=$AX$47,$AQ$18,IF($AQ$46=$AX$48,$AQ$12,IF($AQ$46=$AX$49,$AQ$12,IF($AQ$46=$AX$50,$AQ$12,IF($AQ$46=$AX$51,$AQ$18,"")))))))))))))))</f>
        <v>Türkei</v>
      </c>
      <c r="AT49" s="129"/>
      <c r="AU49" s="129"/>
      <c r="AV49" s="129"/>
      <c r="AW49" s="71"/>
      <c r="AX49" t="str">
        <f t="shared" si="0"/>
        <v>BCEF</v>
      </c>
      <c r="AY49" s="105"/>
      <c r="AZ49" s="104" t="s">
        <v>55</v>
      </c>
      <c r="BA49" s="104" t="s">
        <v>73</v>
      </c>
      <c r="BB49" s="105"/>
      <c r="BC49" s="104" t="s">
        <v>103</v>
      </c>
      <c r="BD49" s="104" t="s">
        <v>118</v>
      </c>
      <c r="BE49" s="172"/>
      <c r="BF49" s="105" t="s">
        <v>119</v>
      </c>
      <c r="BG49" s="105" t="s">
        <v>115</v>
      </c>
      <c r="BH49" s="105" t="s">
        <v>111</v>
      </c>
      <c r="BI49" s="105" t="s">
        <v>110</v>
      </c>
    </row>
    <row r="50" spans="1:61" ht="12.9" customHeight="1" thickBot="1" x14ac:dyDescent="0.6">
      <c r="A50" s="5"/>
      <c r="B50" s="5"/>
      <c r="C50" s="5"/>
      <c r="D50" s="5"/>
      <c r="E50" s="5"/>
      <c r="F50" s="5"/>
      <c r="G50" s="5"/>
      <c r="H50" s="13"/>
      <c r="I50" s="13"/>
      <c r="J50" s="5"/>
      <c r="K50" s="13"/>
      <c r="L50" s="13"/>
      <c r="M50" s="10"/>
      <c r="N50" s="74"/>
      <c r="O50" s="161"/>
      <c r="P50" s="74"/>
      <c r="Q50" s="161"/>
      <c r="R50" s="74"/>
      <c r="S50" s="74"/>
      <c r="T50" s="74"/>
      <c r="U50" s="74"/>
      <c r="V50" s="10"/>
      <c r="X50" s="119" t="s">
        <v>27</v>
      </c>
      <c r="Y50" s="119"/>
      <c r="Z50" s="123" t="s">
        <v>27</v>
      </c>
      <c r="AA50" s="27"/>
      <c r="AB50" s="54"/>
      <c r="AC50" s="54"/>
      <c r="AD50" s="53"/>
      <c r="AE50" s="28"/>
      <c r="AF50" s="5"/>
      <c r="AG50" s="10"/>
      <c r="AH50" s="10"/>
      <c r="AI50" s="10"/>
      <c r="AJ50" s="10"/>
      <c r="AK50" s="10"/>
      <c r="AL50" s="10"/>
      <c r="AM50" s="10"/>
      <c r="AN50" s="10"/>
      <c r="AO50" s="10"/>
      <c r="AR50" s="7"/>
      <c r="AS50" s="7"/>
      <c r="AT50" s="129"/>
      <c r="AU50" s="129"/>
      <c r="AV50" s="129"/>
      <c r="AW50" s="1"/>
      <c r="AX50" t="str">
        <f t="shared" si="0"/>
        <v>BDEF</v>
      </c>
      <c r="AY50" s="105"/>
      <c r="AZ50" s="104" t="s">
        <v>55</v>
      </c>
      <c r="BA50" s="105"/>
      <c r="BB50" s="104" t="s">
        <v>87</v>
      </c>
      <c r="BC50" s="104" t="s">
        <v>103</v>
      </c>
      <c r="BD50" s="104" t="s">
        <v>118</v>
      </c>
      <c r="BE50" s="172"/>
      <c r="BF50" s="105" t="s">
        <v>119</v>
      </c>
      <c r="BG50" s="105" t="s">
        <v>115</v>
      </c>
      <c r="BH50" s="105" t="s">
        <v>109</v>
      </c>
      <c r="BI50" s="105" t="s">
        <v>110</v>
      </c>
    </row>
    <row r="51" spans="1:61" ht="12.9" customHeight="1" thickBot="1" x14ac:dyDescent="0.6">
      <c r="A51" s="5"/>
      <c r="B51" s="5"/>
      <c r="C51" s="5"/>
      <c r="D51" s="5"/>
      <c r="E51" s="5"/>
      <c r="F51" s="5"/>
      <c r="G51" s="5"/>
      <c r="H51" s="13"/>
      <c r="I51" s="13"/>
      <c r="J51" s="5"/>
      <c r="K51" s="13"/>
      <c r="L51" s="13"/>
      <c r="M51" s="10"/>
      <c r="N51" s="5"/>
      <c r="O51" s="155"/>
      <c r="P51" s="10"/>
      <c r="Q51" s="155"/>
      <c r="R51" s="5"/>
      <c r="S51" s="3"/>
      <c r="T51" s="3"/>
      <c r="U51" s="8"/>
      <c r="V51" s="10"/>
      <c r="W51" s="57" t="s">
        <v>31</v>
      </c>
      <c r="X51" s="124" t="s">
        <v>130</v>
      </c>
      <c r="Y51" s="119"/>
      <c r="Z51" s="125" t="s">
        <v>131</v>
      </c>
      <c r="AA51" s="126" t="s">
        <v>31</v>
      </c>
      <c r="AB51" s="54"/>
      <c r="AC51" s="54"/>
      <c r="AD51" s="53"/>
      <c r="AE51" s="28"/>
      <c r="AF51" s="5"/>
      <c r="AG51" s="10"/>
      <c r="AH51" s="10"/>
      <c r="AI51" s="10"/>
      <c r="AJ51" s="10"/>
      <c r="AK51" s="10"/>
      <c r="AL51" s="10"/>
      <c r="AM51" s="10"/>
      <c r="AN51" s="10"/>
      <c r="AO51" s="10"/>
      <c r="AP51" s="2" t="s">
        <v>132</v>
      </c>
      <c r="AQ51" s="129"/>
      <c r="AR51" s="129"/>
      <c r="AS51" s="129"/>
      <c r="AT51" s="129"/>
      <c r="AU51" s="129"/>
      <c r="AV51" s="129"/>
      <c r="AW51" s="1"/>
      <c r="AX51" t="str">
        <f t="shared" si="0"/>
        <v>CDEF</v>
      </c>
      <c r="AY51" s="105"/>
      <c r="AZ51" s="105"/>
      <c r="BA51" s="104" t="s">
        <v>73</v>
      </c>
      <c r="BB51" s="104" t="s">
        <v>87</v>
      </c>
      <c r="BC51" s="104" t="s">
        <v>103</v>
      </c>
      <c r="BD51" s="104" t="s">
        <v>118</v>
      </c>
      <c r="BE51" s="172"/>
      <c r="BF51" s="105" t="s">
        <v>119</v>
      </c>
      <c r="BG51" s="105" t="s">
        <v>115</v>
      </c>
      <c r="BH51" s="105" t="s">
        <v>109</v>
      </c>
      <c r="BI51" s="105" t="s">
        <v>111</v>
      </c>
    </row>
    <row r="52" spans="1:61" ht="12.9" customHeight="1" thickBot="1" x14ac:dyDescent="0.6">
      <c r="A52" s="5"/>
      <c r="B52" s="5"/>
      <c r="C52" s="5"/>
      <c r="D52" s="5"/>
      <c r="E52" s="5"/>
      <c r="F52" s="5"/>
      <c r="G52" s="5"/>
      <c r="H52" s="13"/>
      <c r="I52" s="13"/>
      <c r="J52" s="5"/>
      <c r="K52" s="13"/>
      <c r="L52" s="13"/>
      <c r="M52" s="10"/>
      <c r="V52" s="10"/>
      <c r="W52" s="45">
        <v>63</v>
      </c>
      <c r="X52" s="46" t="str">
        <f>IF($AB$25=$AD$25,"",IF($AB$25&gt;$AD$25,$X$25,$Z$25))</f>
        <v>Schweiz</v>
      </c>
      <c r="Y52" s="127" t="s">
        <v>37</v>
      </c>
      <c r="Z52" s="46" t="str">
        <f>IF($AB$31=$AD$31,"",IF($AB$31&gt;$AD$31,$X$31,$Z$31))</f>
        <v>Spanien</v>
      </c>
      <c r="AA52" s="128">
        <v>64</v>
      </c>
      <c r="AB52" s="48">
        <v>0</v>
      </c>
      <c r="AC52" s="49" t="s">
        <v>38</v>
      </c>
      <c r="AD52" s="50">
        <v>1</v>
      </c>
      <c r="AE52" s="54"/>
      <c r="AF52" s="5"/>
      <c r="AG52" s="10"/>
      <c r="AH52" s="10"/>
      <c r="AI52" s="10"/>
      <c r="AJ52" s="10"/>
      <c r="AK52" s="10"/>
      <c r="AL52" s="10"/>
      <c r="AM52" s="10"/>
      <c r="AN52" s="10"/>
      <c r="AO52" s="13"/>
      <c r="AP52" s="7"/>
      <c r="AQ52" s="129"/>
      <c r="AR52" s="129"/>
      <c r="AS52" s="129"/>
      <c r="AT52" s="129"/>
      <c r="AU52" s="129"/>
      <c r="AV52" s="129"/>
      <c r="AW52" s="1"/>
    </row>
    <row r="53" spans="1:61" ht="12.9" customHeight="1" x14ac:dyDescent="0.55000000000000004">
      <c r="A53" s="5"/>
      <c r="B53" s="5"/>
      <c r="C53" s="5"/>
      <c r="D53" s="5"/>
      <c r="E53" s="5"/>
      <c r="F53" s="5"/>
      <c r="G53" s="5"/>
      <c r="H53" s="13"/>
      <c r="I53" s="13"/>
      <c r="J53" s="5"/>
      <c r="K53" s="13"/>
      <c r="L53" s="13"/>
      <c r="M53" s="10"/>
      <c r="V53" s="10"/>
      <c r="W53" s="5"/>
      <c r="X53" s="10"/>
      <c r="Y53" s="10"/>
      <c r="Z53" s="10"/>
      <c r="AA53" s="5"/>
      <c r="AB53" s="3"/>
      <c r="AC53" s="3"/>
      <c r="AD53" s="8"/>
      <c r="AE53" s="28"/>
      <c r="AF53" s="5"/>
      <c r="AG53" s="10"/>
      <c r="AH53" s="10"/>
      <c r="AI53" s="10"/>
      <c r="AJ53" s="10"/>
      <c r="AK53" s="10"/>
      <c r="AL53" s="10"/>
      <c r="AM53" s="10"/>
      <c r="AN53" s="1"/>
      <c r="AO53" s="1"/>
      <c r="AP53" s="152"/>
      <c r="AQ53" s="152"/>
      <c r="AR53" s="152"/>
      <c r="AS53" s="152"/>
      <c r="AT53" s="152"/>
      <c r="AU53" s="152"/>
      <c r="AV53" s="152"/>
      <c r="AW53" s="1"/>
    </row>
    <row r="54" spans="1:61" ht="12.9" customHeight="1" x14ac:dyDescent="0.55000000000000004">
      <c r="A54" s="5"/>
      <c r="B54" s="5"/>
      <c r="C54" s="5"/>
      <c r="D54" s="5"/>
      <c r="E54" s="5"/>
      <c r="F54" s="5"/>
      <c r="G54" s="5"/>
      <c r="H54" s="13"/>
      <c r="I54" s="13"/>
      <c r="J54" s="5"/>
      <c r="K54" s="13"/>
      <c r="L54" s="13"/>
      <c r="M54" s="10"/>
      <c r="V54" s="10"/>
      <c r="X54" s="16"/>
      <c r="Y54" s="16"/>
      <c r="Z54" s="16"/>
      <c r="AA54" s="69"/>
      <c r="AB54" s="67"/>
      <c r="AC54" s="67"/>
      <c r="AD54" s="100"/>
      <c r="AE54" s="28"/>
      <c r="AF54" s="5"/>
      <c r="AG54" s="10"/>
      <c r="AH54" s="10"/>
      <c r="AI54" s="10"/>
      <c r="AJ54" s="10"/>
      <c r="AK54" s="10"/>
      <c r="AL54" s="10"/>
      <c r="AM54" s="10"/>
      <c r="AN54" s="1"/>
      <c r="AO54" s="1"/>
      <c r="AP54" s="152" t="s">
        <v>133</v>
      </c>
      <c r="AQ54" s="152" t="str">
        <f>$AI$8</f>
        <v>Spanien</v>
      </c>
      <c r="AR54" s="152" t="s">
        <v>134</v>
      </c>
      <c r="AS54" s="152" t="str">
        <f>$AG$8</f>
        <v>Belgien</v>
      </c>
      <c r="AT54" s="152">
        <f>$AM$8</f>
        <v>1</v>
      </c>
      <c r="AU54" s="152" t="s">
        <v>38</v>
      </c>
      <c r="AV54" s="152">
        <f>$AK$8</f>
        <v>2</v>
      </c>
      <c r="AW54" s="1"/>
    </row>
    <row r="55" spans="1:61" ht="12.9" customHeight="1" x14ac:dyDescent="0.55000000000000004">
      <c r="A55" s="5"/>
      <c r="B55" s="5"/>
      <c r="C55" s="5"/>
      <c r="D55" s="5"/>
      <c r="E55" s="5"/>
      <c r="F55" s="5"/>
      <c r="G55" s="5"/>
      <c r="H55" s="13"/>
      <c r="I55" s="13"/>
      <c r="J55" s="5"/>
      <c r="K55" s="13"/>
      <c r="L55" s="13"/>
      <c r="M55" s="10"/>
      <c r="V55" s="10"/>
      <c r="X55" s="10"/>
      <c r="Y55" s="10"/>
      <c r="Z55" s="10"/>
      <c r="AA55" s="5"/>
      <c r="AB55" s="3"/>
      <c r="AC55" s="3"/>
      <c r="AD55" s="8"/>
      <c r="AE55" s="28"/>
      <c r="AF55" s="69"/>
      <c r="AG55" s="16"/>
      <c r="AH55" s="16"/>
      <c r="AI55" s="16"/>
      <c r="AJ55" s="16"/>
      <c r="AK55" s="16"/>
      <c r="AL55" s="16"/>
      <c r="AM55" s="16"/>
      <c r="AN55" s="1"/>
      <c r="AO55" s="1"/>
      <c r="AW55" s="1"/>
    </row>
  </sheetData>
  <sortState xmlns:xlrd2="http://schemas.microsoft.com/office/spreadsheetml/2017/richdata2" ref="AO46:AP49">
    <sortCondition ref="AP46:AP49"/>
  </sortState>
  <mergeCells count="14">
    <mergeCell ref="A8:A13"/>
    <mergeCell ref="A15:A20"/>
    <mergeCell ref="AH21:AN21"/>
    <mergeCell ref="A22:A27"/>
    <mergeCell ref="AH22:AN22"/>
    <mergeCell ref="AH23:AN23"/>
    <mergeCell ref="AH24:AN24"/>
    <mergeCell ref="AH25:AN25"/>
    <mergeCell ref="A29:A34"/>
    <mergeCell ref="AY35:BD35"/>
    <mergeCell ref="BE35:BE51"/>
    <mergeCell ref="A36:A41"/>
    <mergeCell ref="AY36:BD36"/>
    <mergeCell ref="A43:A48"/>
  </mergeCells>
  <pageMargins left="0.51181102362204722" right="0.11811023622047245" top="0.78740157480314965" bottom="0.78740157480314965"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Sturzenegger</dc:creator>
  <cp:lastModifiedBy>Urs Sturzenegger</cp:lastModifiedBy>
  <cp:lastPrinted>2021-05-17T20:29:15Z</cp:lastPrinted>
  <dcterms:created xsi:type="dcterms:W3CDTF">2021-04-14T14:41:37Z</dcterms:created>
  <dcterms:modified xsi:type="dcterms:W3CDTF">2021-06-11T14:51:43Z</dcterms:modified>
</cp:coreProperties>
</file>